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shameema.alam\Desktop\Branch_salary\"/>
    </mc:Choice>
  </mc:AlternateContent>
  <bookViews>
    <workbookView xWindow="0" yWindow="0" windowWidth="20490" windowHeight="9045" tabRatio="793"/>
  </bookViews>
  <sheets>
    <sheet name="salay Shit01" sheetId="82" r:id="rId1"/>
    <sheet name="CBS" sheetId="81" r:id="rId2"/>
    <sheet name="Staff" sheetId="80" r:id="rId3"/>
    <sheet name="vou" sheetId="37" r:id="rId4"/>
    <sheet name="mca" sheetId="46" r:id="rId5"/>
    <sheet name="ppf-55%" sheetId="44" r:id="rId6"/>
    <sheet name="cpf-10%" sheetId="67" r:id="rId7"/>
    <sheet name="bf" sheetId="43" r:id="rId8"/>
    <sheet name="GP10%(BDBL)" sheetId="69" state="hidden" r:id="rId9"/>
    <sheet name="Own PF" sheetId="41" state="hidden" r:id="rId10"/>
    <sheet name="n pay" sheetId="45" r:id="rId11"/>
    <sheet name="hba" sheetId="42" r:id="rId12"/>
    <sheet name="tax" sheetId="75" r:id="rId13"/>
    <sheet name="trv" sheetId="52" state="hidden" r:id="rId14"/>
    <sheet name="Arear" sheetId="79" r:id="rId15"/>
    <sheet name="pf_BSRS" sheetId="70" state="hidden" r:id="rId16"/>
    <sheet name="ppf_BSRS" sheetId="71" state="hidden" r:id="rId17"/>
    <sheet name="i_BSRS" sheetId="74" state="hidden" r:id="rId18"/>
    <sheet name="LPC NADIM" sheetId="86" r:id="rId19"/>
    <sheet name="LPC Arif (2)" sheetId="84" state="hidden" r:id="rId20"/>
    <sheet name="cbs vou" sheetId="76" state="hidden" r:id="rId21"/>
  </sheets>
  <definedNames>
    <definedName name="_xlnm.Print_Area" localSheetId="7">bf!$A$1:$F$44</definedName>
    <definedName name="_xlnm.Print_Area" localSheetId="6">'cpf-10%'!$A$1:$F$40</definedName>
    <definedName name="_xlnm.Print_Area" localSheetId="8">'GP10%(BDBL)'!$A$1:$F$40</definedName>
    <definedName name="_xlnm.Print_Area" localSheetId="11">hba!$A$1:$E$40</definedName>
    <definedName name="_xlnm.Print_Area" localSheetId="19">'LPC Arif (2)'!$A$1:$F$49</definedName>
    <definedName name="_xlnm.Print_Area" localSheetId="18">'LPC NADIM'!$A$3:$F$52</definedName>
    <definedName name="_xlnm.Print_Area" localSheetId="4">mca!$A$1:$E$39</definedName>
    <definedName name="_xlnm.Print_Area" localSheetId="10">'n pay'!$A$1:$E$40</definedName>
    <definedName name="_xlnm.Print_Area" localSheetId="9">'Own PF'!$A$1:$F$43</definedName>
    <definedName name="_xlnm.Print_Area" localSheetId="5">'ppf-55%'!$A$1:$F$44</definedName>
    <definedName name="_xlnm.Print_Area" localSheetId="2">Staff!$A$13:$S$33</definedName>
    <definedName name="_xlnm.Print_Area" localSheetId="12">tax!$A$1:$D$38</definedName>
    <definedName name="_xlnm.Print_Area" localSheetId="3">vou!$A$1:$E$502</definedName>
  </definedNam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43" i="86" l="1"/>
  <c r="F42" i="86"/>
  <c r="F40" i="86"/>
  <c r="F39" i="86"/>
  <c r="F18" i="86"/>
  <c r="F48" i="86"/>
  <c r="A33" i="86"/>
  <c r="A34" i="86" s="1"/>
  <c r="A35" i="86" s="1"/>
  <c r="A36" i="86" s="1"/>
  <c r="A37" i="86" s="1"/>
  <c r="A39" i="86" s="1"/>
  <c r="A40" i="86" s="1"/>
  <c r="A41" i="86" s="1"/>
  <c r="A42" i="86" s="1"/>
  <c r="F30" i="86"/>
  <c r="A16" i="86"/>
  <c r="A17" i="86" s="1"/>
  <c r="A18" i="86" s="1"/>
  <c r="A19" i="86" s="1"/>
  <c r="A20" i="86" s="1"/>
  <c r="A21" i="86" s="1"/>
  <c r="A22" i="86" s="1"/>
  <c r="A23" i="86" s="1"/>
  <c r="A24" i="86" s="1"/>
  <c r="H14" i="82" l="1"/>
  <c r="K14" i="82" l="1"/>
  <c r="F17" i="86" s="1"/>
  <c r="F15" i="86"/>
  <c r="S14" i="82"/>
  <c r="V14" i="82" s="1"/>
  <c r="X14" i="82"/>
  <c r="F20" i="86" s="1"/>
  <c r="F21" i="86" s="1"/>
  <c r="R14" i="82"/>
  <c r="W14" i="82" s="1"/>
  <c r="P14" i="82"/>
  <c r="F35" i="86" l="1"/>
  <c r="F33" i="86"/>
  <c r="F25" i="86"/>
  <c r="F26" i="86" s="1"/>
  <c r="F34" i="86"/>
  <c r="T14" i="82"/>
  <c r="AG14" i="82"/>
  <c r="F27" i="86" s="1"/>
  <c r="H17" i="82"/>
  <c r="K17" i="82" s="1"/>
  <c r="F44" i="86" l="1"/>
  <c r="F45" i="86" s="1"/>
  <c r="F28" i="86"/>
  <c r="AH14" i="82"/>
  <c r="H16" i="82" l="1"/>
  <c r="K16" i="82" s="1"/>
  <c r="U16" i="82"/>
  <c r="X16" i="82" l="1"/>
  <c r="P16" i="82"/>
  <c r="S16" i="82"/>
  <c r="V16" i="82" s="1"/>
  <c r="R16" i="82"/>
  <c r="W16" i="82" s="1"/>
  <c r="U15" i="82"/>
  <c r="O18" i="82"/>
  <c r="H15" i="82"/>
  <c r="AG16" i="82" l="1"/>
  <c r="T16" i="82"/>
  <c r="X15" i="82"/>
  <c r="R15" i="82"/>
  <c r="W15" i="82" s="1"/>
  <c r="K15" i="82"/>
  <c r="P15" i="82" s="1"/>
  <c r="S15" i="82"/>
  <c r="V15" i="82" s="1"/>
  <c r="AF18" i="82"/>
  <c r="AE18" i="82"/>
  <c r="AB18" i="82"/>
  <c r="AA18" i="82"/>
  <c r="Y18" i="82"/>
  <c r="N18" i="82"/>
  <c r="N21" i="82" s="1"/>
  <c r="L18" i="82"/>
  <c r="L21" i="82" s="1"/>
  <c r="AH16" i="82" l="1"/>
  <c r="AG15" i="82"/>
  <c r="T15" i="82"/>
  <c r="AH15" i="82" l="1"/>
  <c r="H12" i="82"/>
  <c r="S12" i="82" l="1"/>
  <c r="V12" i="82" s="1"/>
  <c r="X12" i="82"/>
  <c r="R12" i="82"/>
  <c r="W12" i="82" s="1"/>
  <c r="K12" i="82"/>
  <c r="F28" i="84"/>
  <c r="P12" i="82" l="1"/>
  <c r="U12" i="82"/>
  <c r="AG12" i="82" l="1"/>
  <c r="T12" i="82"/>
  <c r="F39" i="84"/>
  <c r="F37" i="84"/>
  <c r="F35" i="84"/>
  <c r="A31" i="84"/>
  <c r="A32" i="84" s="1"/>
  <c r="A33" i="84" s="1"/>
  <c r="A34" i="84" s="1"/>
  <c r="A35" i="84" s="1"/>
  <c r="A36" i="84" s="1"/>
  <c r="A37" i="84" s="1"/>
  <c r="A38" i="84" s="1"/>
  <c r="A39" i="84" s="1"/>
  <c r="F16" i="84"/>
  <c r="A14" i="84"/>
  <c r="A15" i="84" s="1"/>
  <c r="A16" i="84" s="1"/>
  <c r="A17" i="84" s="1"/>
  <c r="A18" i="84" s="1"/>
  <c r="A19" i="84" s="1"/>
  <c r="A20" i="84" s="1"/>
  <c r="A21" i="84" s="1"/>
  <c r="A22" i="84" s="1"/>
  <c r="F13" i="84"/>
  <c r="F33" i="84" s="1"/>
  <c r="AH12" i="82" l="1"/>
  <c r="F31" i="84"/>
  <c r="F32" i="84"/>
  <c r="D26" i="82"/>
  <c r="F33" i="82"/>
  <c r="F32" i="82"/>
  <c r="D32" i="82" s="1"/>
  <c r="F31" i="82"/>
  <c r="D31" i="82" s="1"/>
  <c r="F36" i="82" l="1"/>
  <c r="D33" i="82"/>
  <c r="D36" i="82" s="1"/>
  <c r="O21" i="82"/>
  <c r="R30" i="82" s="1"/>
  <c r="D29" i="82" l="1"/>
  <c r="E40" i="81"/>
  <c r="E41" i="81" s="1"/>
  <c r="C40" i="81"/>
  <c r="A40" i="81"/>
  <c r="H11" i="82"/>
  <c r="C29" i="81"/>
  <c r="E17" i="43"/>
  <c r="U17" i="82"/>
  <c r="S17" i="82"/>
  <c r="V17" i="82" s="1"/>
  <c r="R17" i="82"/>
  <c r="W17" i="82" s="1"/>
  <c r="P17" i="82"/>
  <c r="X17" i="82"/>
  <c r="E36" i="81"/>
  <c r="E35" i="81"/>
  <c r="H13" i="82"/>
  <c r="F16" i="44"/>
  <c r="F17" i="44"/>
  <c r="I18" i="82"/>
  <c r="I21" i="82" s="1"/>
  <c r="J18" i="82"/>
  <c r="J21" i="82" s="1"/>
  <c r="M18" i="82"/>
  <c r="M21" i="82" s="1"/>
  <c r="R28" i="82" s="1"/>
  <c r="Y21" i="82"/>
  <c r="E10" i="81" s="1"/>
  <c r="AA21" i="82"/>
  <c r="E9" i="81" s="1"/>
  <c r="AB21" i="82"/>
  <c r="E11" i="81" s="1"/>
  <c r="C11" i="81" s="1"/>
  <c r="AC18" i="82"/>
  <c r="AC21" i="82" s="1"/>
  <c r="AE21" i="82"/>
  <c r="E12" i="81" s="1"/>
  <c r="C12" i="81" s="1"/>
  <c r="AF21" i="82"/>
  <c r="C14" i="81" s="1"/>
  <c r="F18" i="82"/>
  <c r="F21" i="82" s="1"/>
  <c r="C16" i="41"/>
  <c r="C13" i="45"/>
  <c r="F16" i="41"/>
  <c r="D12" i="75"/>
  <c r="D13" i="75"/>
  <c r="D14" i="75"/>
  <c r="D11" i="75"/>
  <c r="C12" i="75"/>
  <c r="C13" i="75"/>
  <c r="C14" i="75"/>
  <c r="C11" i="75"/>
  <c r="B12" i="75"/>
  <c r="B13" i="75"/>
  <c r="B11" i="75"/>
  <c r="D13" i="42"/>
  <c r="D14" i="42"/>
  <c r="D12" i="42"/>
  <c r="C13" i="42"/>
  <c r="C14" i="42"/>
  <c r="C15" i="42"/>
  <c r="C12" i="42"/>
  <c r="B13" i="42"/>
  <c r="B14" i="42"/>
  <c r="B12" i="42"/>
  <c r="D7" i="41"/>
  <c r="D7" i="70" s="1"/>
  <c r="C14" i="41"/>
  <c r="C15" i="41"/>
  <c r="C13" i="41"/>
  <c r="B14" i="41"/>
  <c r="B15" i="41"/>
  <c r="B13" i="41"/>
  <c r="D13" i="69"/>
  <c r="H13" i="69" s="1"/>
  <c r="H15" i="69" s="1"/>
  <c r="D14" i="69"/>
  <c r="D12" i="69"/>
  <c r="C13" i="69"/>
  <c r="C14" i="69"/>
  <c r="C12" i="69"/>
  <c r="B13" i="69"/>
  <c r="B14" i="69"/>
  <c r="B12" i="69"/>
  <c r="C15" i="43"/>
  <c r="C16" i="43"/>
  <c r="C14" i="43"/>
  <c r="B15" i="43"/>
  <c r="B16" i="43"/>
  <c r="B14" i="43"/>
  <c r="D15" i="67"/>
  <c r="C14" i="67"/>
  <c r="C15" i="67"/>
  <c r="C13" i="67"/>
  <c r="B14" i="67"/>
  <c r="B13" i="67"/>
  <c r="E7" i="67"/>
  <c r="D16" i="44"/>
  <c r="D17" i="44"/>
  <c r="D15" i="44"/>
  <c r="D18" i="44" s="1"/>
  <c r="D24" i="44" s="1"/>
  <c r="C16" i="44"/>
  <c r="C17" i="44"/>
  <c r="B16" i="44"/>
  <c r="B17" i="44"/>
  <c r="C15" i="44"/>
  <c r="B15" i="44"/>
  <c r="C11" i="45"/>
  <c r="C12" i="45"/>
  <c r="C10" i="45"/>
  <c r="E31" i="81"/>
  <c r="C27" i="81"/>
  <c r="C28" i="81"/>
  <c r="C25" i="81"/>
  <c r="C32" i="81" s="1"/>
  <c r="C35" i="81" s="1"/>
  <c r="D13" i="46"/>
  <c r="D14" i="46"/>
  <c r="C14" i="46"/>
  <c r="B14" i="46"/>
  <c r="B11" i="45"/>
  <c r="A27" i="81" s="1"/>
  <c r="B10" i="45"/>
  <c r="A25" i="81" s="1"/>
  <c r="A32" i="81" s="1"/>
  <c r="A35" i="81" s="1"/>
  <c r="F32" i="41"/>
  <c r="F28" i="70" s="1"/>
  <c r="E17" i="41"/>
  <c r="E23" i="41" s="1"/>
  <c r="D492" i="37"/>
  <c r="D497" i="37" s="1"/>
  <c r="H6" i="37" s="1"/>
  <c r="D519" i="76"/>
  <c r="D524" i="76" s="1"/>
  <c r="A445" i="76" s="1"/>
  <c r="T25" i="82"/>
  <c r="C8" i="82"/>
  <c r="D8" i="82" s="1"/>
  <c r="E8" i="82" s="1"/>
  <c r="F8" i="82" s="1"/>
  <c r="G8" i="82" s="1"/>
  <c r="H8" i="82" s="1"/>
  <c r="I8" i="82" s="1"/>
  <c r="J8" i="82" s="1"/>
  <c r="K8" i="82" s="1"/>
  <c r="L8" i="82" s="1"/>
  <c r="M8" i="82" s="1"/>
  <c r="N8" i="82" s="1"/>
  <c r="Q8" i="82" s="1"/>
  <c r="R8" i="82" s="1"/>
  <c r="S8" i="82" s="1"/>
  <c r="T8" i="82" s="1"/>
  <c r="U8" i="82" s="1"/>
  <c r="V8" i="82" s="1"/>
  <c r="W8" i="82" s="1"/>
  <c r="X8" i="82" s="1"/>
  <c r="Y8" i="82" s="1"/>
  <c r="Z8" i="82" s="1"/>
  <c r="AA8" i="82" s="1"/>
  <c r="AB8" i="82" s="1"/>
  <c r="AC8" i="82" s="1"/>
  <c r="AD8" i="82" s="1"/>
  <c r="AE8" i="82" s="1"/>
  <c r="AF8" i="82" s="1"/>
  <c r="AG8" i="82" s="1"/>
  <c r="AH8" i="82" s="1"/>
  <c r="S17" i="80"/>
  <c r="D22" i="80"/>
  <c r="D24" i="80" s="1"/>
  <c r="D11" i="80" s="1"/>
  <c r="E11" i="79"/>
  <c r="E12" i="79"/>
  <c r="E13" i="79"/>
  <c r="E14" i="79"/>
  <c r="F12" i="79"/>
  <c r="F13" i="79"/>
  <c r="I13" i="79" s="1"/>
  <c r="J13" i="79" s="1"/>
  <c r="F14" i="79"/>
  <c r="F11" i="79"/>
  <c r="L16" i="79"/>
  <c r="M16" i="79"/>
  <c r="N16" i="79"/>
  <c r="O16" i="79"/>
  <c r="P16" i="79"/>
  <c r="Q16" i="79"/>
  <c r="R16" i="79"/>
  <c r="K16" i="79"/>
  <c r="T16" i="79"/>
  <c r="U16" i="79"/>
  <c r="V16" i="79"/>
  <c r="H16" i="79"/>
  <c r="M32" i="80"/>
  <c r="L32" i="80"/>
  <c r="P29" i="80"/>
  <c r="N30" i="80"/>
  <c r="N32" i="80" s="1"/>
  <c r="M24" i="80"/>
  <c r="L24" i="80"/>
  <c r="C24" i="80"/>
  <c r="B24" i="80"/>
  <c r="P21" i="80"/>
  <c r="P22" i="80" s="1"/>
  <c r="G21" i="80"/>
  <c r="F21" i="80"/>
  <c r="F22" i="80" s="1"/>
  <c r="Q11" i="80"/>
  <c r="Q21" i="80" s="1"/>
  <c r="P11" i="80"/>
  <c r="G11" i="80"/>
  <c r="F11" i="80"/>
  <c r="E7" i="69"/>
  <c r="D28" i="41"/>
  <c r="D28" i="46" s="1"/>
  <c r="D21" i="42"/>
  <c r="D20" i="75"/>
  <c r="D21" i="46"/>
  <c r="G9" i="79"/>
  <c r="H9" i="79" s="1"/>
  <c r="I9" i="79" s="1"/>
  <c r="J9" i="79" s="1"/>
  <c r="L9" i="79" s="1"/>
  <c r="M9" i="79" s="1"/>
  <c r="N9" i="79" s="1"/>
  <c r="O9" i="79" s="1"/>
  <c r="P9" i="79" s="1"/>
  <c r="Q9" i="79" s="1"/>
  <c r="R9" i="79" s="1"/>
  <c r="S9" i="79" s="1"/>
  <c r="T9" i="79" s="1"/>
  <c r="U9" i="79" s="1"/>
  <c r="V9" i="79" s="1"/>
  <c r="W9" i="79" s="1"/>
  <c r="A13" i="46"/>
  <c r="B528" i="76"/>
  <c r="B499" i="76"/>
  <c r="B480" i="76"/>
  <c r="B451" i="76"/>
  <c r="B432" i="76"/>
  <c r="B403" i="76"/>
  <c r="B384" i="76"/>
  <c r="B355" i="76"/>
  <c r="B336" i="76"/>
  <c r="B307" i="76"/>
  <c r="B288" i="76"/>
  <c r="B259" i="76"/>
  <c r="B240" i="76"/>
  <c r="B211" i="76"/>
  <c r="B192" i="76"/>
  <c r="B163" i="76"/>
  <c r="B144" i="76"/>
  <c r="B115" i="76"/>
  <c r="B96" i="76"/>
  <c r="B67" i="76"/>
  <c r="B48" i="76"/>
  <c r="A232" i="76"/>
  <c r="A280" i="76"/>
  <c r="D367" i="76"/>
  <c r="E98" i="76"/>
  <c r="A87" i="52"/>
  <c r="A65" i="52"/>
  <c r="A42" i="52"/>
  <c r="A23" i="52"/>
  <c r="B482" i="76"/>
  <c r="B511" i="76"/>
  <c r="B415" i="76"/>
  <c r="B463" i="76"/>
  <c r="B434" i="76"/>
  <c r="B319" i="76"/>
  <c r="B386" i="76" s="1"/>
  <c r="B338" i="76" s="1"/>
  <c r="B290" i="76"/>
  <c r="B271" i="76"/>
  <c r="B242" i="76"/>
  <c r="B223" i="76"/>
  <c r="B194" i="76"/>
  <c r="B175" i="76"/>
  <c r="B146" i="76"/>
  <c r="B127" i="76"/>
  <c r="B79" i="76"/>
  <c r="B50" i="76"/>
  <c r="B31" i="76"/>
  <c r="A481" i="76"/>
  <c r="A510" i="76"/>
  <c r="A414" i="76"/>
  <c r="A462" i="76"/>
  <c r="A433" i="76"/>
  <c r="A318" i="76"/>
  <c r="A385" i="76" s="1"/>
  <c r="A337" i="76" s="1"/>
  <c r="A289" i="76"/>
  <c r="A270" i="76"/>
  <c r="A241" i="76"/>
  <c r="A222" i="76"/>
  <c r="A193" i="76"/>
  <c r="A174" i="76"/>
  <c r="A145" i="76"/>
  <c r="A126" i="76"/>
  <c r="A78" i="76"/>
  <c r="A49" i="76"/>
  <c r="A30" i="76"/>
  <c r="D482" i="76"/>
  <c r="E481" i="76"/>
  <c r="D511" i="76"/>
  <c r="D415" i="76"/>
  <c r="D463" i="76"/>
  <c r="D50" i="76"/>
  <c r="E49" i="76"/>
  <c r="D31" i="76"/>
  <c r="D79" i="76"/>
  <c r="A328" i="76"/>
  <c r="D319" i="76"/>
  <c r="D290" i="76"/>
  <c r="D271" i="76"/>
  <c r="D242" i="76"/>
  <c r="D194" i="76"/>
  <c r="D223" i="76" s="1"/>
  <c r="D146" i="76"/>
  <c r="D175" i="76" s="1"/>
  <c r="D127" i="76"/>
  <c r="A34" i="46"/>
  <c r="B13" i="46"/>
  <c r="A271" i="37"/>
  <c r="B34" i="41"/>
  <c r="B30" i="70" s="1"/>
  <c r="B34" i="43"/>
  <c r="B35" i="44"/>
  <c r="B29" i="71" s="1"/>
  <c r="B29" i="74" s="1"/>
  <c r="B27" i="67"/>
  <c r="B26" i="69"/>
  <c r="B32" i="45"/>
  <c r="A33" i="75"/>
  <c r="B34" i="42"/>
  <c r="A8" i="52"/>
  <c r="Z23" i="52"/>
  <c r="B10" i="75"/>
  <c r="B12" i="67"/>
  <c r="B20" i="44"/>
  <c r="B14" i="44"/>
  <c r="B19" i="43"/>
  <c r="B13" i="43"/>
  <c r="C13" i="46"/>
  <c r="C12" i="46"/>
  <c r="B12" i="46"/>
  <c r="A12" i="46"/>
  <c r="A19" i="45"/>
  <c r="D540" i="37"/>
  <c r="D504" i="37"/>
  <c r="D484" i="37"/>
  <c r="D449" i="37"/>
  <c r="D429" i="37"/>
  <c r="D393" i="37"/>
  <c r="D373" i="37"/>
  <c r="D337" i="37"/>
  <c r="D317" i="37"/>
  <c r="D282" i="37"/>
  <c r="D262" i="37"/>
  <c r="D226" i="37"/>
  <c r="D206" i="37"/>
  <c r="D170" i="37"/>
  <c r="D114" i="37"/>
  <c r="D150" i="37" s="1"/>
  <c r="D58" i="37"/>
  <c r="D94" i="37" s="1"/>
  <c r="D38" i="37"/>
  <c r="A16" i="74"/>
  <c r="D18" i="74"/>
  <c r="E18" i="74"/>
  <c r="F18" i="74"/>
  <c r="D18" i="71"/>
  <c r="F18" i="71"/>
  <c r="D19" i="70"/>
  <c r="E19" i="70"/>
  <c r="F19" i="70"/>
  <c r="B31" i="70"/>
  <c r="B32" i="70"/>
  <c r="B33" i="70"/>
  <c r="B34" i="70"/>
  <c r="D12" i="46"/>
  <c r="D16" i="46" s="1"/>
  <c r="A10" i="45"/>
  <c r="A11" i="45" s="1"/>
  <c r="A12" i="45" s="1"/>
  <c r="A13" i="45" s="1"/>
  <c r="D19" i="45"/>
  <c r="B27" i="71"/>
  <c r="B27" i="74" s="1"/>
  <c r="D21" i="43"/>
  <c r="E21" i="43"/>
  <c r="F21" i="43"/>
  <c r="D21" i="41"/>
  <c r="F21" i="41"/>
  <c r="A169" i="37"/>
  <c r="A205" i="37" s="1"/>
  <c r="A225" i="37" s="1"/>
  <c r="B261" i="37" s="1"/>
  <c r="B208" i="37"/>
  <c r="B281" i="37"/>
  <c r="E336" i="37"/>
  <c r="E483" i="37"/>
  <c r="D517" i="37"/>
  <c r="B539" i="37"/>
  <c r="D547" i="37"/>
  <c r="B552" i="37"/>
  <c r="D436" i="76"/>
  <c r="D441" i="76" s="1"/>
  <c r="F27" i="71"/>
  <c r="F27" i="74"/>
  <c r="D67" i="76"/>
  <c r="D480" i="76"/>
  <c r="D403" i="76"/>
  <c r="D336" i="76"/>
  <c r="D163" i="76"/>
  <c r="D451" i="76"/>
  <c r="D192" i="76"/>
  <c r="D115" i="76"/>
  <c r="D499" i="76"/>
  <c r="D432" i="76"/>
  <c r="D259" i="76"/>
  <c r="D211" i="76"/>
  <c r="D528" i="76"/>
  <c r="D355" i="76"/>
  <c r="D48" i="76"/>
  <c r="D288" i="76"/>
  <c r="D144" i="76"/>
  <c r="D384" i="76"/>
  <c r="D307" i="76"/>
  <c r="D240" i="76"/>
  <c r="N22" i="80"/>
  <c r="N24" i="80" s="1"/>
  <c r="A83" i="76"/>
  <c r="J4" i="79"/>
  <c r="C5" i="75"/>
  <c r="D7" i="43"/>
  <c r="E5" i="74" s="1"/>
  <c r="D6" i="45"/>
  <c r="C7" i="46"/>
  <c r="C7" i="42"/>
  <c r="E7" i="44"/>
  <c r="D39" i="76"/>
  <c r="D44" i="76" s="1"/>
  <c r="D325" i="37"/>
  <c r="D330" i="37" s="1"/>
  <c r="H7" i="37" s="1"/>
  <c r="D177" i="76"/>
  <c r="D182" i="76" s="1"/>
  <c r="A85" i="76"/>
  <c r="D96" i="37"/>
  <c r="D101" i="37" s="1"/>
  <c r="H18" i="37" s="1"/>
  <c r="D129" i="76"/>
  <c r="D134" i="76" s="1"/>
  <c r="D490" i="76"/>
  <c r="D495" i="76" s="1"/>
  <c r="A444" i="76" s="1"/>
  <c r="D58" i="76"/>
  <c r="D63" i="76" s="1"/>
  <c r="A12" i="76" s="1"/>
  <c r="D345" i="37"/>
  <c r="D350" i="37" s="1"/>
  <c r="H8" i="37" s="1"/>
  <c r="D458" i="37"/>
  <c r="D462" i="37" s="1"/>
  <c r="H11" i="37" s="1"/>
  <c r="D471" i="76"/>
  <c r="D476" i="76" s="1"/>
  <c r="A443" i="76" s="1"/>
  <c r="D381" i="37"/>
  <c r="D386" i="37" s="1"/>
  <c r="H5" i="37" s="1"/>
  <c r="D40" i="37"/>
  <c r="D45" i="37" s="1"/>
  <c r="H16" i="37" s="1"/>
  <c r="D60" i="37"/>
  <c r="D65" i="37" s="1"/>
  <c r="H17" i="37" s="1"/>
  <c r="D196" i="76"/>
  <c r="D201" i="76" s="1"/>
  <c r="D231" i="76" s="1"/>
  <c r="D236" i="76" s="1"/>
  <c r="D116" i="37"/>
  <c r="D121" i="37" s="1"/>
  <c r="D158" i="37" s="1"/>
  <c r="D163" i="37" s="1"/>
  <c r="A84" i="76"/>
  <c r="D148" i="76"/>
  <c r="D153" i="76" s="1"/>
  <c r="D4" i="37"/>
  <c r="D9" i="37" s="1"/>
  <c r="J13" i="37" s="1"/>
  <c r="D229" i="37"/>
  <c r="D233" i="37" s="1"/>
  <c r="D270" i="37" s="1"/>
  <c r="D275" i="37" s="1"/>
  <c r="D292" i="76"/>
  <c r="D297" i="76" s="1"/>
  <c r="D327" i="76" s="1"/>
  <c r="D332" i="76" s="1"/>
  <c r="D375" i="76"/>
  <c r="D380" i="76" s="1"/>
  <c r="D244" i="76"/>
  <c r="D249" i="76" s="1"/>
  <c r="D173" i="37"/>
  <c r="D177" i="37" s="1"/>
  <c r="D423" i="76"/>
  <c r="D428" i="76" s="1"/>
  <c r="D340" i="76"/>
  <c r="D345" i="76" s="1"/>
  <c r="D388" i="76"/>
  <c r="D393" i="76" s="1"/>
  <c r="D87" i="76"/>
  <c r="D92" i="76" s="1"/>
  <c r="D290" i="37"/>
  <c r="D295" i="37" s="1"/>
  <c r="F33" i="44"/>
  <c r="E30" i="45"/>
  <c r="F32" i="43"/>
  <c r="E32" i="46"/>
  <c r="U4" i="79"/>
  <c r="C6" i="80"/>
  <c r="A22" i="80" s="1"/>
  <c r="E2" i="76"/>
  <c r="E271" i="76" s="1"/>
  <c r="D31" i="75"/>
  <c r="A9" i="52"/>
  <c r="A99" i="52" s="1"/>
  <c r="F25" i="67"/>
  <c r="E32" i="42"/>
  <c r="F24" i="69"/>
  <c r="E2" i="37"/>
  <c r="E337" i="37" s="1"/>
  <c r="K22" i="80"/>
  <c r="D16" i="41"/>
  <c r="D13" i="45"/>
  <c r="E16" i="43"/>
  <c r="F16" i="43" s="1"/>
  <c r="B208" i="76"/>
  <c r="B16" i="76"/>
  <c r="J6" i="52"/>
  <c r="B331" i="37"/>
  <c r="B237" i="76"/>
  <c r="M66" i="52"/>
  <c r="B141" i="76"/>
  <c r="B477" i="76"/>
  <c r="B387" i="37"/>
  <c r="B256" i="76"/>
  <c r="B381" i="76"/>
  <c r="B296" i="37"/>
  <c r="M88" i="52"/>
  <c r="B72" i="37"/>
  <c r="B400" i="76"/>
  <c r="B52" i="37"/>
  <c r="B112" i="76"/>
  <c r="B93" i="76"/>
  <c r="B463" i="37"/>
  <c r="B108" i="37"/>
  <c r="B498" i="37"/>
  <c r="B448" i="76"/>
  <c r="B128" i="37"/>
  <c r="B16" i="37"/>
  <c r="B160" i="76"/>
  <c r="B443" i="37"/>
  <c r="B352" i="76"/>
  <c r="B407" i="37"/>
  <c r="B429" i="76"/>
  <c r="B45" i="76"/>
  <c r="B518" i="37"/>
  <c r="B285" i="76"/>
  <c r="B496" i="76"/>
  <c r="K24" i="52"/>
  <c r="B304" i="76"/>
  <c r="B64" i="76"/>
  <c r="B351" i="37"/>
  <c r="B189" i="76"/>
  <c r="B333" i="76"/>
  <c r="B184" i="37"/>
  <c r="L43" i="52"/>
  <c r="B525" i="76"/>
  <c r="I11" i="79" l="1"/>
  <c r="J11" i="79" s="1"/>
  <c r="S11" i="79" s="1"/>
  <c r="W11" i="79" s="1"/>
  <c r="Q11" i="82"/>
  <c r="Q18" i="82" s="1"/>
  <c r="H18" i="82"/>
  <c r="H21" i="82" s="1"/>
  <c r="AG17" i="82"/>
  <c r="K30" i="80"/>
  <c r="D28" i="42"/>
  <c r="D14" i="67"/>
  <c r="H14" i="67" s="1"/>
  <c r="H16" i="67" s="1"/>
  <c r="X13" i="82"/>
  <c r="K13" i="82"/>
  <c r="U11" i="82"/>
  <c r="U18" i="82" s="1"/>
  <c r="Q29" i="80"/>
  <c r="R29" i="80" s="1"/>
  <c r="H11" i="80"/>
  <c r="H12" i="80" s="1"/>
  <c r="D23" i="46"/>
  <c r="E79" i="76"/>
  <c r="E29" i="44"/>
  <c r="A11" i="76"/>
  <c r="E28" i="43"/>
  <c r="N11" i="80"/>
  <c r="D15" i="41"/>
  <c r="F15" i="41"/>
  <c r="X11" i="82"/>
  <c r="K11" i="82"/>
  <c r="R13" i="82"/>
  <c r="R29" i="82"/>
  <c r="D16" i="43"/>
  <c r="E242" i="76"/>
  <c r="A91" i="52"/>
  <c r="I14" i="79"/>
  <c r="J14" i="79" s="1"/>
  <c r="S14" i="79" s="1"/>
  <c r="W14" i="79" s="1"/>
  <c r="E317" i="37"/>
  <c r="E226" i="37"/>
  <c r="E415" i="76"/>
  <c r="A366" i="76"/>
  <c r="E20" i="69"/>
  <c r="E23" i="43"/>
  <c r="E463" i="76"/>
  <c r="E16" i="80"/>
  <c r="A11" i="80" s="1"/>
  <c r="S13" i="79"/>
  <c r="W13" i="79" s="1"/>
  <c r="G18" i="82"/>
  <c r="G21" i="82" s="1"/>
  <c r="A69" i="52"/>
  <c r="E206" i="37"/>
  <c r="E114" i="37"/>
  <c r="E150" i="37" s="1"/>
  <c r="E540" i="37"/>
  <c r="E262" i="37"/>
  <c r="A36" i="52"/>
  <c r="E282" i="37"/>
  <c r="B316" i="37"/>
  <c r="B336" i="37" s="1"/>
  <c r="E127" i="76"/>
  <c r="E482" i="76"/>
  <c r="E429" i="37"/>
  <c r="E504" i="37"/>
  <c r="E449" i="37"/>
  <c r="A55" i="52"/>
  <c r="A17" i="52"/>
  <c r="A27" i="52" s="1"/>
  <c r="E38" i="37"/>
  <c r="I12" i="79"/>
  <c r="J12" i="79" s="1"/>
  <c r="S12" i="79" s="1"/>
  <c r="W12" i="79" s="1"/>
  <c r="E58" i="37"/>
  <c r="E94" i="37" s="1"/>
  <c r="E484" i="37"/>
  <c r="E373" i="37"/>
  <c r="E393" i="37"/>
  <c r="E170" i="37"/>
  <c r="A77" i="52"/>
  <c r="A46" i="52"/>
  <c r="S13" i="82"/>
  <c r="D15" i="75"/>
  <c r="D22" i="75" s="1"/>
  <c r="D14" i="43"/>
  <c r="C4" i="81"/>
  <c r="R25" i="82"/>
  <c r="E37" i="81"/>
  <c r="T17" i="82"/>
  <c r="D15" i="69"/>
  <c r="H21" i="80"/>
  <c r="G22" i="80"/>
  <c r="H22" i="80" s="1"/>
  <c r="B367" i="76"/>
  <c r="A26" i="52"/>
  <c r="Z42" i="52"/>
  <c r="R11" i="80"/>
  <c r="Q30" i="80"/>
  <c r="Q22" i="80"/>
  <c r="R22" i="80" s="1"/>
  <c r="R21" i="80"/>
  <c r="D4" i="76"/>
  <c r="D9" i="76" s="1"/>
  <c r="E511" i="76"/>
  <c r="E194" i="76"/>
  <c r="E223" i="76" s="1"/>
  <c r="E50" i="76"/>
  <c r="E31" i="76"/>
  <c r="E146" i="76"/>
  <c r="E175" i="76" s="1"/>
  <c r="E5" i="71"/>
  <c r="C27" i="75"/>
  <c r="D26" i="45"/>
  <c r="A82" i="76"/>
  <c r="D100" i="76" s="1"/>
  <c r="D105" i="76" s="1"/>
  <c r="P30" i="80"/>
  <c r="E21" i="67"/>
  <c r="D16" i="42"/>
  <c r="D23" i="42" s="1"/>
  <c r="E15" i="81"/>
  <c r="E319" i="76"/>
  <c r="E386" i="76" s="1"/>
  <c r="E434" i="76"/>
  <c r="E290" i="76"/>
  <c r="C9" i="81"/>
  <c r="AD11" i="82"/>
  <c r="D13" i="41"/>
  <c r="B164" i="37"/>
  <c r="B240" i="37" s="1"/>
  <c r="B276" i="37" s="1"/>
  <c r="B220" i="37"/>
  <c r="P13" i="82" l="1"/>
  <c r="Z13" i="82"/>
  <c r="Z18" i="82" s="1"/>
  <c r="Z21" i="82" s="1"/>
  <c r="P16" i="80"/>
  <c r="K11" i="80" s="1"/>
  <c r="D16" i="67"/>
  <c r="V13" i="82"/>
  <c r="T13" i="82"/>
  <c r="F13" i="41"/>
  <c r="W13" i="82"/>
  <c r="P11" i="82"/>
  <c r="AH17" i="82"/>
  <c r="F14" i="41"/>
  <c r="K18" i="82"/>
  <c r="F14" i="67"/>
  <c r="I16" i="79"/>
  <c r="E22" i="80"/>
  <c r="I22" i="80" s="1"/>
  <c r="B372" i="37"/>
  <c r="B392" i="37" s="1"/>
  <c r="B428" i="37" s="1"/>
  <c r="B448" i="37" s="1"/>
  <c r="B483" i="37" s="1"/>
  <c r="L6" i="80"/>
  <c r="A21" i="80" s="1"/>
  <c r="K29" i="80" s="1"/>
  <c r="O29" i="80" s="1"/>
  <c r="S16" i="79"/>
  <c r="W16" i="79"/>
  <c r="J16" i="79"/>
  <c r="D14" i="41"/>
  <c r="D17" i="41" s="1"/>
  <c r="D23" i="41" s="1"/>
  <c r="E29" i="81"/>
  <c r="R24" i="82"/>
  <c r="AD18" i="82"/>
  <c r="D15" i="43"/>
  <c r="D17" i="43" s="1"/>
  <c r="D23" i="43" s="1"/>
  <c r="F15" i="67"/>
  <c r="S18" i="82"/>
  <c r="D13" i="67"/>
  <c r="R30" i="80"/>
  <c r="A45" i="52"/>
  <c r="Z65" i="52"/>
  <c r="E367" i="76"/>
  <c r="E338" i="76"/>
  <c r="O22" i="80"/>
  <c r="S22" i="80" s="1"/>
  <c r="E14" i="43"/>
  <c r="F14" i="43" s="1"/>
  <c r="F15" i="44"/>
  <c r="F18" i="44" s="1"/>
  <c r="F24" i="44" s="1"/>
  <c r="Q21" i="82"/>
  <c r="E32" i="81" l="1"/>
  <c r="E33" i="81" s="1"/>
  <c r="E8" i="81"/>
  <c r="C8" i="81"/>
  <c r="O30" i="80"/>
  <c r="AG13" i="82"/>
  <c r="AH13" i="82" s="1"/>
  <c r="E26" i="81" s="1"/>
  <c r="T11" i="82"/>
  <c r="F17" i="41"/>
  <c r="F23" i="41" s="1"/>
  <c r="C6" i="52" s="1"/>
  <c r="Y11" i="52" s="1"/>
  <c r="R18" i="82"/>
  <c r="R21" i="82" s="1"/>
  <c r="R32" i="82" s="1"/>
  <c r="X18" i="82"/>
  <c r="X21" i="82" s="1"/>
  <c r="C16" i="81" s="1"/>
  <c r="F18" i="84"/>
  <c r="F19" i="84" s="1"/>
  <c r="F15" i="84"/>
  <c r="E15" i="43"/>
  <c r="F15" i="43" s="1"/>
  <c r="F17" i="43" s="1"/>
  <c r="C43" i="52" s="1"/>
  <c r="X49" i="52" s="1"/>
  <c r="F36" i="84"/>
  <c r="F40" i="84" s="1"/>
  <c r="F41" i="84" s="1"/>
  <c r="E21" i="80"/>
  <c r="I21" i="80" s="1"/>
  <c r="I24" i="80" s="1"/>
  <c r="K21" i="80"/>
  <c r="O21" i="80" s="1"/>
  <c r="S21" i="80" s="1"/>
  <c r="S24" i="80" s="1"/>
  <c r="AD21" i="82"/>
  <c r="C13" i="81" s="1"/>
  <c r="E13" i="81" s="1"/>
  <c r="S21" i="82"/>
  <c r="F14" i="69"/>
  <c r="D12" i="45"/>
  <c r="E28" i="81" s="1"/>
  <c r="P18" i="82"/>
  <c r="K21" i="82"/>
  <c r="S30" i="80"/>
  <c r="A68" i="52"/>
  <c r="Z87" i="52"/>
  <c r="A90" i="52" s="1"/>
  <c r="G14" i="67"/>
  <c r="F16" i="67"/>
  <c r="O32" i="80"/>
  <c r="S29" i="80"/>
  <c r="S32" i="80" s="1"/>
  <c r="D215" i="37"/>
  <c r="D219" i="37" s="1"/>
  <c r="C24" i="52"/>
  <c r="Y30" i="52" s="1"/>
  <c r="D279" i="76"/>
  <c r="D284" i="76" s="1"/>
  <c r="R31" i="82"/>
  <c r="C19" i="81"/>
  <c r="F24" i="82"/>
  <c r="AG11" i="82"/>
  <c r="U21" i="82"/>
  <c r="E19" i="81" s="1"/>
  <c r="E24" i="80" l="1"/>
  <c r="D437" i="37"/>
  <c r="D442" i="37" s="1"/>
  <c r="F33" i="70"/>
  <c r="V18" i="82"/>
  <c r="V21" i="82" s="1"/>
  <c r="E21" i="81" s="1"/>
  <c r="AG18" i="82"/>
  <c r="P21" i="82"/>
  <c r="W18" i="82"/>
  <c r="W21" i="82" s="1"/>
  <c r="C17" i="81" s="1"/>
  <c r="E16" i="81" s="1"/>
  <c r="AH11" i="82"/>
  <c r="F23" i="84"/>
  <c r="F24" i="84" s="1"/>
  <c r="O24" i="80"/>
  <c r="F23" i="43"/>
  <c r="D401" i="37" s="1"/>
  <c r="D406" i="37" s="1"/>
  <c r="R26" i="82"/>
  <c r="F25" i="82"/>
  <c r="F13" i="69"/>
  <c r="F15" i="69" s="1"/>
  <c r="R27" i="82"/>
  <c r="B7" i="81"/>
  <c r="C7" i="81" s="1"/>
  <c r="A16" i="81" s="1"/>
  <c r="T18" i="82"/>
  <c r="I11" i="80"/>
  <c r="B3" i="80" s="1"/>
  <c r="D3" i="80"/>
  <c r="G16" i="67"/>
  <c r="C66" i="52"/>
  <c r="X71" i="52" s="1"/>
  <c r="E3" i="80"/>
  <c r="S11" i="80"/>
  <c r="C3" i="80" s="1"/>
  <c r="H10" i="37" l="1"/>
  <c r="H4" i="37" s="1"/>
  <c r="H15" i="37" s="1"/>
  <c r="H19" i="37" s="1"/>
  <c r="C21" i="81"/>
  <c r="C22" i="81" s="1"/>
  <c r="T21" i="82"/>
  <c r="D10" i="45"/>
  <c r="E25" i="81" s="1"/>
  <c r="AG21" i="82"/>
  <c r="F25" i="84"/>
  <c r="F26" i="84" s="1"/>
  <c r="G13" i="69"/>
  <c r="R33" i="82"/>
  <c r="H3" i="80"/>
  <c r="AH18" i="82"/>
  <c r="D88" i="52"/>
  <c r="Y93" i="52" s="1"/>
  <c r="G15" i="69"/>
  <c r="G3" i="80"/>
  <c r="B4" i="80"/>
  <c r="H12" i="37" l="1"/>
  <c r="D11" i="45"/>
  <c r="AH21" i="82"/>
  <c r="E4" i="81" s="1"/>
  <c r="E22" i="81" s="1"/>
  <c r="D22" i="81" s="1"/>
  <c r="E27" i="81" l="1"/>
  <c r="D14" i="45"/>
  <c r="D21" i="45" s="1"/>
  <c r="E30" i="81" l="1"/>
  <c r="E24" i="81"/>
  <c r="E3" i="81" l="1"/>
  <c r="E43" i="81"/>
  <c r="E42" i="81" s="1"/>
</calcChain>
</file>

<file path=xl/sharedStrings.xml><?xml version="1.0" encoding="utf-8"?>
<sst xmlns="http://schemas.openxmlformats.org/spreadsheetml/2006/main" count="1560" uniqueCount="431">
  <si>
    <t>Net Pay</t>
  </si>
  <si>
    <t>Name of the Employees</t>
  </si>
  <si>
    <t>House Rent</t>
  </si>
  <si>
    <t>Total Deduction</t>
  </si>
  <si>
    <t xml:space="preserve"> Designations</t>
  </si>
  <si>
    <t>% of Basic</t>
  </si>
  <si>
    <t xml:space="preserve">Sub Total : </t>
  </si>
  <si>
    <t>Grand Total:</t>
  </si>
  <si>
    <t>Amount</t>
  </si>
  <si>
    <t>Grand Total :</t>
  </si>
  <si>
    <t>Folio</t>
  </si>
  <si>
    <t>Sub. Total :</t>
  </si>
  <si>
    <t>SUB. STAFF</t>
  </si>
  <si>
    <t xml:space="preserve">Sub Total: </t>
  </si>
  <si>
    <t>Senior Officer</t>
  </si>
  <si>
    <t xml:space="preserve"> Designation</t>
  </si>
  <si>
    <t>Sub-Total :</t>
  </si>
  <si>
    <t>DEDUCTION</t>
  </si>
  <si>
    <t>Conv. All.</t>
  </si>
  <si>
    <t>Wash All.</t>
  </si>
  <si>
    <t>Medi. 
All.</t>
  </si>
  <si>
    <t>SALARY &amp;  ALLOWANCES</t>
  </si>
  <si>
    <t xml:space="preserve"> GRAND TOTAL :</t>
  </si>
  <si>
    <t>TRANSFER</t>
  </si>
  <si>
    <t>P  A  R  T  I  C  U  L  A  R  S</t>
  </si>
  <si>
    <t>ACCOUNT 
CODE</t>
  </si>
  <si>
    <t>AMOUNT</t>
  </si>
  <si>
    <t>DEBIT</t>
  </si>
  <si>
    <t>TK.</t>
  </si>
  <si>
    <t>CREDIT</t>
  </si>
  <si>
    <t>Taka (in worlds)</t>
  </si>
  <si>
    <t>Prepared by……………………..</t>
  </si>
  <si>
    <t>Transfer Scroll No…………………….</t>
  </si>
  <si>
    <t xml:space="preserve">OFFICER/SR. OFFICER </t>
  </si>
  <si>
    <t xml:space="preserve"> </t>
  </si>
  <si>
    <t>CAD CURRENT ACCOUNT</t>
  </si>
  <si>
    <t>SL.</t>
  </si>
  <si>
    <t xml:space="preserve">PP/
Arrear  </t>
  </si>
  <si>
    <t>STAFF</t>
  </si>
  <si>
    <t>BANGLADESH DEVELOPMENT BANK LIMITED</t>
  </si>
  <si>
    <t xml:space="preserve">Sl No.
</t>
  </si>
  <si>
    <t xml:space="preserve">POSTED BY
</t>
  </si>
  <si>
    <t>POSTED BY</t>
  </si>
  <si>
    <t>Designation</t>
  </si>
  <si>
    <t>Sumpt/
Edn. 
All.</t>
  </si>
  <si>
    <t>Total 
Basic</t>
  </si>
  <si>
    <t>Gross 
Salary</t>
  </si>
  <si>
    <t>PO/SPO</t>
  </si>
  <si>
    <t xml:space="preserve">Total Basic (Taka)
</t>
  </si>
  <si>
    <t xml:space="preserve">Percentage of Basic (%)
</t>
  </si>
  <si>
    <t xml:space="preserve">Total Paid by the Bank
</t>
  </si>
  <si>
    <t>Others (News paper/ GIP)</t>
  </si>
  <si>
    <t>List of Staff Loan Realisation (House Building)</t>
  </si>
  <si>
    <t>List of Staff Loan Realisation (Motor Cycle)</t>
  </si>
  <si>
    <t>Date:</t>
  </si>
  <si>
    <t>Central Accounts Department</t>
  </si>
  <si>
    <t>Bangladesh Development Bank Limited</t>
  </si>
  <si>
    <t>Head Office</t>
  </si>
  <si>
    <t>Dhaka</t>
  </si>
  <si>
    <t>Statement of Employees Own Contribution to Providend Fund</t>
  </si>
  <si>
    <t>Statement of  benevolent fund paid by officers and staffs of the Sylhet Branch</t>
  </si>
  <si>
    <t>Sub Total :</t>
  </si>
  <si>
    <t>Cont. to BF</t>
  </si>
  <si>
    <t>emplyees joined pension scheme for the month of</t>
  </si>
  <si>
    <t>Statement of net pay</t>
  </si>
  <si>
    <t>H. O. S. - 1</t>
  </si>
  <si>
    <t>TRANSFER RESPONDING</t>
  </si>
  <si>
    <t>Head Office, Dhaka</t>
  </si>
  <si>
    <t>Tk.</t>
  </si>
  <si>
    <t>Principal Officer/ Senior Principal Officer</t>
  </si>
  <si>
    <t>( Countersigned at Receiving Office)</t>
  </si>
  <si>
    <t>Scroll Transfer</t>
  </si>
  <si>
    <t>Senior Officer/PO/SPO</t>
  </si>
  <si>
    <t>Particulars</t>
  </si>
  <si>
    <t xml:space="preserve">Sl. No.
</t>
  </si>
  <si>
    <t xml:space="preserve">Sl.No.
</t>
  </si>
  <si>
    <t>Basic Pay</t>
  </si>
  <si>
    <t>HBA</t>
  </si>
  <si>
    <t>Total :</t>
  </si>
  <si>
    <t>Sumptuary / CC</t>
  </si>
  <si>
    <t>227 CAD Current Account</t>
  </si>
  <si>
    <t>For the month of :</t>
  </si>
  <si>
    <t>SL.No</t>
  </si>
  <si>
    <t>Mobile Bill</t>
  </si>
  <si>
    <t>Total:</t>
  </si>
  <si>
    <t>BDBL Welfare fund</t>
  </si>
  <si>
    <t>1% of Basic</t>
  </si>
  <si>
    <t>HBA 
Instal</t>
  </si>
  <si>
    <t xml:space="preserve">Statement of Contributory Provident Fund @ 10% of basic pay aganist salary paid to the 
</t>
  </si>
  <si>
    <t>emplyees (BDBL Service Rule, 2010) for the month of</t>
  </si>
  <si>
    <t>Dearness Allowance</t>
  </si>
  <si>
    <t xml:space="preserve">Bank Cont To Gratuity Fund
</t>
  </si>
  <si>
    <t xml:space="preserve">Statement of Gratuity Fund @ 10% of basic pay aganist salary paid to the 
</t>
  </si>
  <si>
    <t xml:space="preserve">Statement of Super Annuation Fund @ 55% of basic pay aganist salary paid to the 
</t>
  </si>
  <si>
    <t>Former BSRS Employee</t>
  </si>
  <si>
    <t>Taka</t>
  </si>
  <si>
    <t>MCA</t>
  </si>
  <si>
    <t xml:space="preserve">Insurance premium for the month of </t>
  </si>
  <si>
    <t>117-E</t>
  </si>
  <si>
    <t>Employees Tax</t>
  </si>
  <si>
    <t>Income tax</t>
  </si>
  <si>
    <t xml:space="preserve">Income Tax Realised </t>
  </si>
  <si>
    <t>Osmaninagar Branch, Sylhet</t>
  </si>
  <si>
    <t xml:space="preserve">                  Osmaninagar Branch, Sylhet</t>
  </si>
  <si>
    <t>Officer</t>
  </si>
  <si>
    <t>No. 18.7/</t>
  </si>
  <si>
    <t>Sundry Deposit Account</t>
  </si>
  <si>
    <t>Tanveer Ahmed Siddiquee, PO</t>
  </si>
  <si>
    <t>Eleven thousand two hundred taka Only</t>
  </si>
  <si>
    <t>Staff Medical Facilities</t>
  </si>
  <si>
    <t>671-A</t>
  </si>
  <si>
    <t>Bank Cont To Pention Fund</t>
  </si>
  <si>
    <t xml:space="preserve">SB Account </t>
  </si>
  <si>
    <t>CAD Current Account on Branch Office Book</t>
  </si>
  <si>
    <t>News Paper and Magazine Bill</t>
  </si>
  <si>
    <t>Salary And Allowance Account</t>
  </si>
  <si>
    <t>110 Saving Bank Account</t>
  </si>
  <si>
    <t>216 Staff Losn (HBA)</t>
  </si>
  <si>
    <t>216-B Staff Loan (MCA)</t>
  </si>
  <si>
    <t>Saving Bank Account</t>
  </si>
  <si>
    <t>640 - Salary and allowance</t>
  </si>
  <si>
    <t>641 - Employees Medical Facilities</t>
  </si>
  <si>
    <t>667 - Employees Education Facilities</t>
  </si>
  <si>
    <t>644 - Employees House Rent</t>
  </si>
  <si>
    <t>Salary and Allowances Account</t>
  </si>
  <si>
    <t>Staff Loan account (HBA- Principal)</t>
  </si>
  <si>
    <t>216-B</t>
  </si>
  <si>
    <t>Staff Loan account (MCA- Principal)</t>
  </si>
  <si>
    <t>Sundry Deposit Account (Miscellaneous)</t>
  </si>
  <si>
    <t>Administrative Overhead</t>
  </si>
  <si>
    <t>Salaries and allowance</t>
  </si>
  <si>
    <t>Staff medical facilites</t>
  </si>
  <si>
    <t>Staff house rent</t>
  </si>
  <si>
    <t>Employees provident fund (New)</t>
  </si>
  <si>
    <t>Bank Contribution to gratuity fund</t>
  </si>
  <si>
    <t>Total Administrative overhead :</t>
  </si>
  <si>
    <t>Staff House Rent</t>
  </si>
  <si>
    <t>Staff Education Expenses</t>
  </si>
  <si>
    <t>Employees Provident Fund (BDBL Officers)</t>
  </si>
  <si>
    <t>Bank Contribution to Pension Fund (BSB &amp; BSRS)</t>
  </si>
  <si>
    <t>Bank Contribution to Gratuity Fund (BDBL Officers)</t>
  </si>
  <si>
    <t>Bank Contribution to Pension Fund (BSB)</t>
  </si>
  <si>
    <t>OFFICER</t>
  </si>
  <si>
    <t xml:space="preserve">Statement of Pention Fund @ 55% of basic pay aganist salary paid to the 
</t>
  </si>
  <si>
    <t>Deputy General Manager</t>
  </si>
  <si>
    <t>117/E</t>
  </si>
  <si>
    <t>216 /B</t>
  </si>
  <si>
    <t>243/A</t>
  </si>
  <si>
    <t>TOTAL</t>
  </si>
  <si>
    <t xml:space="preserve">DATE : </t>
  </si>
  <si>
    <t>Date :</t>
  </si>
  <si>
    <t>Transfer Scroll No…………………………..</t>
  </si>
  <si>
    <t>Gratuity Fund calculated to Tk.</t>
  </si>
  <si>
    <t>@ 10% of basic pay.</t>
  </si>
  <si>
    <t xml:space="preserve">Bank Cont To GF (10%)
</t>
  </si>
  <si>
    <t>117 Sundry Deposit</t>
  </si>
  <si>
    <t>117/E  Employees Tax</t>
  </si>
  <si>
    <t>718 Newspaper Bill</t>
  </si>
  <si>
    <t xml:space="preserve">Total : </t>
  </si>
  <si>
    <t xml:space="preserve">Sub. Total : </t>
  </si>
  <si>
    <r>
      <t>Note:</t>
    </r>
    <r>
      <rPr>
        <sz val="10"/>
        <rFont val="Arial Narrow"/>
        <family val="2"/>
      </rPr>
      <t xml:space="preserve"> This form must not be used for advising transferor which the receiving office has no previous knowledge</t>
    </r>
  </si>
  <si>
    <r>
      <t>Note:</t>
    </r>
    <r>
      <rPr>
        <sz val="10"/>
        <rFont val="Arial Narrow"/>
        <family val="2"/>
      </rPr>
      <t xml:space="preserve"> This form must not be used for advising transfer of which the receiving office has no previous knowledge</t>
    </r>
  </si>
  <si>
    <t>Osmaninagar Branch</t>
  </si>
  <si>
    <t>By amount of net salary paid to Branch office officers and non officers after all deduction for the Month of July, 2015 as per list enclosed.</t>
  </si>
  <si>
    <t>By amount of HBA (Principal Amount) realized from branch office officers and non officers  for the Month of July, 2015 as per list enclosed.</t>
  </si>
  <si>
    <t>By amount of Motor-Cycle loan (Principal Amount) realized from branch office officers and non officers  for the Month of July, 2015 as per list enclosed.</t>
  </si>
  <si>
    <t>By amount of Revenue Stamp charges realized from branch office officers and non officers to affixing on the Salary sheet for the Month of July, 2015.</t>
  </si>
  <si>
    <t>By amount of benevolent fund contribution realized from officers and non officers of this branch for the month of July, 2015.</t>
  </si>
  <si>
    <t>By amount of won contribution to provident fund realized from branch office officers and non officers for Month of July, 2015.</t>
  </si>
  <si>
    <t xml:space="preserve">By amount of newspaper bills realized from the branch office officers for  the month of July, 2015.
</t>
  </si>
  <si>
    <t>By amount of 1/6 times Income tax for the financial year of 2013-2014 and tax year 2014-2015 realised from branch office officers in the month of July, 2015 as per list enclosed.</t>
  </si>
  <si>
    <t>Being the amount of own contribution of Provident fund of the branch employees of the Osmaninagra Branch, Sylhet deducted from the salary of July, 2015  and send to the Central Accounts Department for necessary action.</t>
  </si>
  <si>
    <t>Being the amount of bank contribution (55% of basic) of the branch employees of Osmaninagar Branch, Sylhet deducted from the salary of July, 2015  and into the Central Accounts Department for necessary action. (Former Bangladesh Shilpa Bank Employee)</t>
  </si>
  <si>
    <t>Being the amount of subscription benevolent fund of the branch employees of Osmaninagar Branch, Sylhet deducted from the salary of July, 2015  and into the Central Accounts Department for necessary action.</t>
  </si>
  <si>
    <t>Being the amount of bank contribution (10% of basic) for Contributory Provident fund of the branch new employees of Osmaninagar Branch, Sylhet deducted from the salary of July, 2015  and into the Central Accounts Department for necessary action. (BDBL officers)</t>
  </si>
  <si>
    <t>Being the amount of bank contribution (10% of basic) for Gratuity fund of the branch new employees of Osmaninagra Branch, Sylhet deducted from the salary of July, 2015  and into the Central Accounts Department for necessary action.</t>
  </si>
  <si>
    <t>To amount of salary &amp; allowances paid to branch office officer's and non officer's for the month of July, 2015 vide Branch Head approval dated : 29/07/2015 as per details in the salary sheet.</t>
  </si>
  <si>
    <t>To amount of Staff Medical Facilities paid to branch office officer's and non officer's for the month of July, 2015 vide Branch Head approval dated : 29/07/2015 as per details in the salary sheet.</t>
  </si>
  <si>
    <t>To amount of Employees House Rent paid to branch office officer's and non officer's for the month of July, 2015 vide Branch Head approval dated : 29/07/2015 as per details in the salary sheet.</t>
  </si>
  <si>
    <t>To amount of education allowances paid to branch office officer's and non officer's for the month of July, 2015 vide Branch Head approval dated : 29/07/2015 as per details in the salary sheet.</t>
  </si>
  <si>
    <t>To amount of Employees Bank Contribution to Provident Fund paid to branch office officer's and non officer's for the month of July, 2015 vide Branch Head approval dt: 29/07/2015 as per details in the salary sheet. (Bank Contribution)</t>
  </si>
  <si>
    <t>To amount of Employees Provident Fund paid to branch office officer's and non officer's for the month of July, 2015 vide Branch Head approval dated : 29/07/2015 as per details in the salary sheet. (Bank Contribution)</t>
  </si>
  <si>
    <t>To amount of pension fund  to branch office officers and non officers for the month of July, 2015 vide Branch Head approval dated : 29/07/2015 as per details in the salary sheet. (Bank Contribution)</t>
  </si>
  <si>
    <t>By amount of pension fund to branch office's for the month of July, 2015 vide Branch Head approval dated : 29/07/2015 as per details in the salary sheet. (Bank Contribution)</t>
  </si>
  <si>
    <t>To amount of Bank Contribution to Gratuity fund  to branch office officers and non officers for the month of July, 2015 vide Branch Head approval dated : 29/07/2015 as per details in the salary sheet.</t>
  </si>
  <si>
    <t>13600-01</t>
  </si>
  <si>
    <t>13600-07</t>
  </si>
  <si>
    <t>Staff Loan account (HBA- Principal) (216)</t>
  </si>
  <si>
    <t>Staff Loan account (MCA- Principal) (216/B)</t>
  </si>
  <si>
    <t>53100-31</t>
  </si>
  <si>
    <t>Salary And Allowance Account (640)</t>
  </si>
  <si>
    <t>Salary and Allowances Account (640)</t>
  </si>
  <si>
    <t>20200-01</t>
  </si>
  <si>
    <t>Staff Medical Facilities (641)</t>
  </si>
  <si>
    <t>54800-07</t>
  </si>
  <si>
    <t>Staff House Rent (644)</t>
  </si>
  <si>
    <t>53100-02</t>
  </si>
  <si>
    <t>Saving Bank Account (110)</t>
  </si>
  <si>
    <t>Staff Education Expenses (667)</t>
  </si>
  <si>
    <t>54800-24</t>
  </si>
  <si>
    <t>BDBL Gen A/C-Head Office (CAD) (227)</t>
  </si>
  <si>
    <t>14100-001</t>
  </si>
  <si>
    <t>Bank's Contribution To Employees P. F. (642)</t>
  </si>
  <si>
    <t>53100-06</t>
  </si>
  <si>
    <t>53100-25</t>
  </si>
  <si>
    <t>Bank Contribution to Pension Fund (BSB &amp; BSRS) (671)</t>
  </si>
  <si>
    <t>Bank Contribution to Gratuity Fund (BDBL Officers) (671/A)</t>
  </si>
  <si>
    <t>53100-36</t>
  </si>
  <si>
    <t>BDBL Gen A/C-Head Office (CAD) (277)</t>
  </si>
  <si>
    <t>20750-13</t>
  </si>
  <si>
    <t>54600-08</t>
  </si>
  <si>
    <t>20850-03</t>
  </si>
  <si>
    <t xml:space="preserve">13600-07 Staff Loan (MCA) (216/B) </t>
  </si>
  <si>
    <t xml:space="preserve">  53100-31  Salary and allowance (640)</t>
  </si>
  <si>
    <t xml:space="preserve">  54800-07  Employees Medical Facilities  (641) </t>
  </si>
  <si>
    <t xml:space="preserve">  53100-02  Employees House Rent (644)</t>
  </si>
  <si>
    <t xml:space="preserve">  54800-24  Employees Education Facilities (667) </t>
  </si>
  <si>
    <t>Savings Bank A/C (110)</t>
  </si>
  <si>
    <t xml:space="preserve">13600-01 Staff Loan (HBA) (216) </t>
  </si>
  <si>
    <t>Salary and Allowance Account (640)</t>
  </si>
  <si>
    <t>A/C No</t>
  </si>
  <si>
    <t xml:space="preserve">Motor Cycle </t>
  </si>
  <si>
    <t>A/C No.</t>
  </si>
  <si>
    <t xml:space="preserve">HBA </t>
  </si>
  <si>
    <t>(TK)</t>
  </si>
  <si>
    <t>SB A/C. No</t>
  </si>
  <si>
    <t>DEBIT    BDBL Gen A/C-Head Office (CAD) (227) (14100-001)</t>
  </si>
  <si>
    <t>Transfer Scroll No …………….</t>
  </si>
  <si>
    <t>Prepared by …………...……..</t>
  </si>
  <si>
    <t>DATE :</t>
  </si>
  <si>
    <t xml:space="preserve">Savings Bank A/C (110) </t>
  </si>
  <si>
    <t>CODE</t>
  </si>
  <si>
    <t>DR</t>
  </si>
  <si>
    <t>CR</t>
  </si>
  <si>
    <t>(53100-31) Salary and Allowance Account (640)</t>
  </si>
  <si>
    <t>53100-06 Bank's Contribution To Employees P. F. (642)</t>
  </si>
  <si>
    <t>53100-31 Salary And Allowance Account (640)</t>
  </si>
  <si>
    <t>Osmaninagar Branch, Sylhet.</t>
  </si>
  <si>
    <t>LAST PAY CERTIFICATE</t>
  </si>
  <si>
    <t xml:space="preserve">LAST PAY CERTIFICATE OF </t>
  </si>
  <si>
    <t xml:space="preserve">Proceeding on transfer to </t>
  </si>
  <si>
    <t>Basic salary</t>
  </si>
  <si>
    <t>Per Month</t>
  </si>
  <si>
    <t>Dearness allowance</t>
  </si>
  <si>
    <r>
      <t>House rent allowance @</t>
    </r>
    <r>
      <rPr>
        <b/>
        <sz val="12"/>
        <color indexed="10"/>
        <rFont val="Arial Narrow"/>
        <family val="2"/>
      </rPr>
      <t xml:space="preserve"> </t>
    </r>
  </si>
  <si>
    <t>Medical allowance</t>
  </si>
  <si>
    <t>Educational allowance</t>
  </si>
  <si>
    <t>Conveyance allowance</t>
  </si>
  <si>
    <t>Washing allowance</t>
  </si>
  <si>
    <t>Other (if any) Sumptuary Allowances</t>
  </si>
  <si>
    <t>Gross Salary :</t>
  </si>
  <si>
    <t>TOTAL PAID AMOUNT :</t>
  </si>
  <si>
    <t>LESS :</t>
  </si>
  <si>
    <t>NET PAID AMOUNT :</t>
  </si>
  <si>
    <t xml:space="preserve">The following recoveries in respect of contributions to various funds for the month of </t>
  </si>
  <si>
    <t>Have been made at this office :</t>
  </si>
  <si>
    <t>House building loan instalment</t>
  </si>
  <si>
    <t>Revenue stamp charges</t>
  </si>
  <si>
    <t>Staff Bus/ Full time use of Car</t>
  </si>
  <si>
    <t>TOTAL (Deduction)  :</t>
  </si>
  <si>
    <t>: Osmaninagar Branch, Sylhet.</t>
  </si>
  <si>
    <t>Being the amount of employees (BDBL) contribution to staff welfare fund for the month of November, 2015.</t>
  </si>
  <si>
    <t>Being the amount of employees (BSB) contribution to staff welfare fund for the month of November, 2015.</t>
  </si>
  <si>
    <t>Being the amount of employees (BSB &amp; BDBL) contribution to staff welfare fund for the month of November, 2015.</t>
  </si>
  <si>
    <t>Being the amount of Bank contribution to provident fund (BDBL) for the month of november, 2015.</t>
  </si>
  <si>
    <t>Being the amount of Bank contribution to provident fund (BSB) for the month of november, 2015.</t>
  </si>
  <si>
    <t>To amount of salary &amp; allowances paid to branch office officer's and non officer's for the month of November, 2015 vide Branch Head approval dated : 30/08/2015 as per details in the salary sheet.</t>
  </si>
  <si>
    <t>By amount of HBA (Principal Amount) realized from branch office officers and non officers  for the Month of November, 2015.sed.</t>
  </si>
  <si>
    <t>Being the amount of Motor Cycle Loan (Principal Amount) realized from branch office officers and non officers  for the Month of November, 2015.</t>
  </si>
  <si>
    <t>To amount of salary &amp; allowances paid to branch office officer's and non officer's for the month of November, 2015 vide Branch Head approval dated : 29/11/2015 as per details in the salary sheet.</t>
  </si>
  <si>
    <t>To amount of Staff Medical Facilities paid to branch office officer's and non officer's for the month of November, 2015 vide Branch Head approval dated : 30/08/2015 as per details in the salary sheet.</t>
  </si>
  <si>
    <t>By amount of net salary paid to Branch office officers and non officers after all deduction for the Month of November, 2015 as per list enclosed.</t>
  </si>
  <si>
    <t>To amount of Employees House Rent paid to branch office officer's and non officer's for the month of November, 2015 vide Branch Head approval dated : 30/08/2015 as per details in the salary sheet.</t>
  </si>
  <si>
    <t>To amount of education allowances paid to branch office officer's and non officer's for the month of November, 2015 vide Branch Head approval dated : 30/08/2015 as per details in the salary sheet.</t>
  </si>
  <si>
    <t>By amount of Revenue Stamp charges realized from branch office officers and non officers to affixing on the Salary sheet for the Month of November, 2015 as per details in the salary sheet.</t>
  </si>
  <si>
    <t>By amount of 1/6 times Income tax for the financial year of 2013-2014 and tax year 2014-2015 realised from branch office officers in the month of November, 2015 as per list enclosed.</t>
  </si>
  <si>
    <t xml:space="preserve">By amount of newspaper bills realized from the branch office officers for  the month of November, 2015 as per details in the salary sheet.
</t>
  </si>
  <si>
    <t>To amount of salary &amp; allowances paid to branch office officer's and non officer's for the month of November, 2015.</t>
  </si>
  <si>
    <t>20750-13 Sundry Deposit (Misc) (117)</t>
  </si>
  <si>
    <t>20850-03 Employees Tax (117-E)</t>
  </si>
  <si>
    <t>54600-08 News Paper and Magazine Bill (718)</t>
  </si>
  <si>
    <t>14100-001 BDBL Gen A/C-Head Office (CAD) (227)</t>
  </si>
  <si>
    <t>53100-25 Bank Contribution to Pension Fund (BSB) (671)</t>
  </si>
  <si>
    <t>53100-36 Bank Contribution to Gratuity Fund (BDBL) (671/A)</t>
  </si>
  <si>
    <t>Being the amount of Bank's contribution to Gratuity fund for the month of November, 2015.</t>
  </si>
  <si>
    <t>14100-001 BDBL Gen A/C-Head Office (CAD) (277)</t>
  </si>
  <si>
    <t xml:space="preserve">G.F. own contribution </t>
  </si>
  <si>
    <t>He was relieved of his duties at this office on</t>
  </si>
  <si>
    <t>As follows :-</t>
  </si>
  <si>
    <t>Sl. No</t>
  </si>
  <si>
    <t>Total Basic (Taka)</t>
  </si>
  <si>
    <t>Percentage of Basic (%)</t>
  </si>
  <si>
    <t>Sl No.</t>
  </si>
  <si>
    <t>A/C. No</t>
  </si>
  <si>
    <t>20850-03 Employees Income Tax (117-E)</t>
  </si>
  <si>
    <t>20750-35 Employee Revenue Stamp (117 H)</t>
  </si>
  <si>
    <t>53100-25 Bank Contribution to Pension Fund (BSRS)</t>
  </si>
  <si>
    <t>20750-50 Pension Fund (BSRS)</t>
  </si>
  <si>
    <t>Days</t>
  </si>
  <si>
    <t>pre</t>
  </si>
  <si>
    <t>month day</t>
  </si>
  <si>
    <t>53100-06 Bank's Contribution To Employees P. F. (BSRS) (642)</t>
  </si>
  <si>
    <t>20750-44 BDBL Provident Fund (BSRS) Loan Isntallment Own &amp; Bank Contribution</t>
  </si>
  <si>
    <t>Bank Contribution to Provident Fund (BSB &amp; BDBL)</t>
  </si>
  <si>
    <t>Own Contribution to Provident Fund (BSB &amp; BDBL)</t>
  </si>
  <si>
    <t>Bank Contribution to Gratuity Fund</t>
  </si>
  <si>
    <t>Bank Contribution to Pension Fund (BSRS)</t>
  </si>
  <si>
    <t>Own Contribution to BDBL Walfare Fund</t>
  </si>
  <si>
    <t>Own Contribution to News Paper and Magazine Bill</t>
  </si>
  <si>
    <t>20750-43 BDBL Provident Fund (BSB &amp; BDBL) Loan Isntallment Own &amp; Bank Contribution (151 A)</t>
  </si>
  <si>
    <t>20750-47 Gratuity Fund (Bank Contribution) (162)</t>
  </si>
  <si>
    <t>20750-49 Pension Fund (BSB) (179)</t>
  </si>
  <si>
    <t>20750-45 BDBL Benevolent Fund (153)</t>
  </si>
  <si>
    <t>Officer /Union Contri.</t>
  </si>
  <si>
    <t>Bank Cont To GF</t>
  </si>
  <si>
    <t xml:space="preserve">MCA Instment
</t>
  </si>
  <si>
    <t>Bank Cont To CPF</t>
  </si>
  <si>
    <t>Bank Cont To Pension Fund</t>
  </si>
  <si>
    <t xml:space="preserve">Bank   Cont To Pension Fund
</t>
  </si>
  <si>
    <t>For the month of</t>
  </si>
  <si>
    <t>Staff walfare Fund (Benevolent Fund)</t>
  </si>
  <si>
    <t>53100-31 Salary and Allowance Account (640)</t>
  </si>
  <si>
    <t xml:space="preserve">54800-07  Employees Medical Facilities  (641) </t>
  </si>
  <si>
    <t xml:space="preserve">54800-24  Employees Education Facilities (667) </t>
  </si>
  <si>
    <t>BDBL Provident Fund (BSRS) Loan Isntallment Own &amp; Bank Contribution</t>
  </si>
  <si>
    <t>13600-01 Staff House Building Loan</t>
  </si>
  <si>
    <t>13600-10 Staff Motor Cycle Loan</t>
  </si>
  <si>
    <t>20200-01 Savings Bank A/C (110)</t>
  </si>
  <si>
    <t>Income tax deduction for the month of</t>
  </si>
  <si>
    <t>Revenue Stamp</t>
  </si>
  <si>
    <t>Own Cont. to Profidend fund</t>
  </si>
  <si>
    <t>14100-001 (DR)</t>
  </si>
  <si>
    <t>40700-01 (CR)</t>
  </si>
  <si>
    <t>Recovery Date</t>
  </si>
  <si>
    <t>CAD Interest Rate</t>
  </si>
  <si>
    <t>Total Number of Days</t>
  </si>
  <si>
    <t>Date</t>
  </si>
  <si>
    <t>Code</t>
  </si>
  <si>
    <t>Balance</t>
  </si>
  <si>
    <t>Interest Rate</t>
  </si>
  <si>
    <t xml:space="preserve">Excess Rate </t>
  </si>
  <si>
    <t>Amount from CAD</t>
  </si>
  <si>
    <t>CAD</t>
  </si>
  <si>
    <t>Branch</t>
  </si>
  <si>
    <t>40700-01</t>
  </si>
  <si>
    <t>Cr</t>
  </si>
  <si>
    <t>Dr</t>
  </si>
  <si>
    <t>Osmainagar Branch, Sylhet</t>
  </si>
  <si>
    <t>Staff Loan (HBA) Interest for</t>
  </si>
  <si>
    <t>Staff Loan (MCA) Interest for</t>
  </si>
  <si>
    <t>(Taka)</t>
  </si>
  <si>
    <t>Debit</t>
  </si>
  <si>
    <t>Credit</t>
  </si>
  <si>
    <t>Day</t>
  </si>
  <si>
    <t>Excess Rate</t>
  </si>
  <si>
    <t>Loan No</t>
  </si>
  <si>
    <t>Total</t>
  </si>
  <si>
    <t>FO BO Total</t>
  </si>
  <si>
    <t>Salary of Offecers</t>
  </si>
  <si>
    <t>Computer</t>
  </si>
  <si>
    <t>Car Loan</t>
  </si>
  <si>
    <t>Pre Scal Date</t>
  </si>
  <si>
    <t>Last date of due month</t>
  </si>
  <si>
    <t>Salary For the month of</t>
  </si>
  <si>
    <t>Last Date of letter received</t>
  </si>
  <si>
    <t>Letter no</t>
  </si>
  <si>
    <r>
      <t>06.1/2252/</t>
    </r>
    <r>
      <rPr>
        <b/>
        <sz val="8"/>
        <rFont val="Arial Narrow"/>
        <family val="2"/>
      </rPr>
      <t>31670</t>
    </r>
  </si>
  <si>
    <t>Staff Loan Interest Income from Head Office (CAD) for this month</t>
  </si>
  <si>
    <t>Officer's Salary for the month of January, 2017</t>
  </si>
  <si>
    <t>Employee's Provident Fund</t>
  </si>
  <si>
    <t>Tax</t>
  </si>
  <si>
    <t>Own Contribution to Provident Fund</t>
  </si>
  <si>
    <t>Sub Total
Salary</t>
  </si>
  <si>
    <t xml:space="preserve">                                                                   Total</t>
  </si>
  <si>
    <t>Faisal Ahmed</t>
  </si>
  <si>
    <t>C/O</t>
  </si>
  <si>
    <t>Rajesh Chandra Das</t>
  </si>
  <si>
    <t>Head Office,Dhaka.</t>
  </si>
  <si>
    <t>640=salary+house rent +edu+sump</t>
  </si>
  <si>
    <t>Aktaruzzaman</t>
  </si>
  <si>
    <t>PO</t>
  </si>
  <si>
    <t>Computer Loan</t>
  </si>
  <si>
    <t>13600-39 Computer Loan</t>
  </si>
  <si>
    <t xml:space="preserve">Grand Total </t>
  </si>
  <si>
    <t>54600-08 News Paper &amp; Magazine</t>
  </si>
  <si>
    <t>SO</t>
  </si>
  <si>
    <t>080 072 0000002</t>
  </si>
  <si>
    <t>Md. Abdul Halim</t>
  </si>
  <si>
    <t>AGM</t>
  </si>
  <si>
    <t>Education. All.</t>
  </si>
  <si>
    <t>Mobile All.</t>
  </si>
  <si>
    <t>54700-01</t>
  </si>
  <si>
    <t>TELEPHONE: LOCAL AND TRUNK CALL</t>
  </si>
  <si>
    <t>Sumptuary Allowance</t>
  </si>
  <si>
    <t>Salaries and allowance (Education Allowance)</t>
  </si>
  <si>
    <t>Salaries and allowance (Sumptuary Allowance)</t>
  </si>
  <si>
    <t>Computer loan instalment</t>
  </si>
  <si>
    <t>: MD. ARIFUL ISLAM, SENIOR OFFICER</t>
  </si>
  <si>
    <t>-</t>
  </si>
  <si>
    <t>DATE</t>
  </si>
  <si>
    <t>:20/12/2018</t>
  </si>
  <si>
    <t>(PRINCIPAL OFFICER)</t>
  </si>
  <si>
    <t>(ASSISTANT GENERAL MANAGER)</t>
  </si>
  <si>
    <t>DATE OF LAST SALARY</t>
  </si>
  <si>
    <t>@ 41% of basic pay.</t>
  </si>
  <si>
    <t>Bank Contribution to Pension fund(Super Annuation Fund)</t>
  </si>
  <si>
    <t>Officer (Cash)</t>
  </si>
  <si>
    <t>Senior Principal Officer</t>
  </si>
  <si>
    <t>SPO</t>
  </si>
  <si>
    <t>A.T.M Rafiqul Islam</t>
  </si>
  <si>
    <t>Md. Jahangir Alam Khan</t>
  </si>
  <si>
    <t>O</t>
  </si>
  <si>
    <t>Md. Abdul Gaffar</t>
  </si>
  <si>
    <t>Staff Motorcycle Loan</t>
  </si>
  <si>
    <t>Md. Nadimul Islam</t>
  </si>
  <si>
    <t>Pension provision calculatedtoTk.</t>
  </si>
  <si>
    <t>No.- 22.2/</t>
  </si>
  <si>
    <t>Zohirul Islam Bhuiyan</t>
  </si>
  <si>
    <t>Officers Association fee</t>
  </si>
  <si>
    <t>: MD. NADIMUL ISLAM, SENIOR OFFICER-IT</t>
  </si>
  <si>
    <r>
      <t>Salary for  the Month Of AUGUST</t>
    </r>
    <r>
      <rPr>
        <u/>
        <sz val="12"/>
        <color rgb="FFFF0000"/>
        <rFont val="Arial Narrow"/>
        <family val="2"/>
      </rPr>
      <t>,2021</t>
    </r>
  </si>
  <si>
    <t>Posting date 29/08/2021</t>
  </si>
  <si>
    <t>EmplOyee ID</t>
  </si>
  <si>
    <t>0800100000590</t>
  </si>
  <si>
    <t>0800100001360</t>
  </si>
  <si>
    <t>0800100001128</t>
  </si>
  <si>
    <t>0800100001179</t>
  </si>
  <si>
    <t>0800100001244</t>
  </si>
  <si>
    <t>0550100002430</t>
  </si>
  <si>
    <t>Salary A/c No.</t>
  </si>
  <si>
    <t>Note: Md. Jahangir Alam Khan(O/C) resigned from service on 20.09.2021</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</si>
</sst>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164" formatCode="_-* #,##0_-;\-* #,##0_-;_-* &quot;-&quot;_-;_-@_-"/>
    <numFmt numFmtId="165" formatCode="_-* #,##0.00_-;\-* #,##0.00_-;_-* &quot;-&quot;??_-;_-@_-"/>
    <numFmt numFmtId="166" formatCode="_(* #,##0_);_(* \(#,##0\);_(* &quot;-&quot;??_);_(@_)"/>
    <numFmt numFmtId="167" formatCode="_(* #,##0.0_);_(* \(#,##0.0\);_(* &quot;-&quot;?_);_(@_)"/>
    <numFmt numFmtId="168" formatCode="dd/mm/yyyy;@"/>
    <numFmt numFmtId="169" formatCode="mmmm\,\ yyyy"/>
    <numFmt numFmtId="170" formatCode="[$-409]mmmm\ d\,\ yyyy;@"/>
    <numFmt numFmtId="171" formatCode="[$-409]\:\ mmmm\ d\,\ yyyy;@"/>
    <numFmt numFmtId="172" formatCode="[$-409]mmmm\ dd\,\ yyyy;@"/>
    <numFmt numFmtId="173" formatCode="0000000000000"/>
    <numFmt numFmtId="174" formatCode="000\ 000\ 0000000"/>
    <numFmt numFmtId="175" formatCode="[$-409]mmmm\,\ yyyy;@"/>
    <numFmt numFmtId="176" formatCode="[$-409]mmm\ dd\,\ yyyy;@"/>
    <numFmt numFmtId="177" formatCode="_(* #,##0%_);_(* \(#,##0%\);_(* &quot;-&quot;??_);_(@_)"/>
  </numFmts>
  <fonts count="53" x14ac:knownFonts="1">
    <font>
      <sz val="10"/>
      <name val="Arial"/>
    </font>
    <font>
      <sz val="10"/>
      <name val="Arial"/>
      <family val="2"/>
    </font>
    <font>
      <sz val="8"/>
      <name val="Arial"/>
      <family val="2"/>
    </font>
    <font>
      <sz val="10"/>
      <name val="Arial Narrow"/>
      <family val="2"/>
    </font>
    <font>
      <b/>
      <sz val="10"/>
      <name val="Arial Narrow"/>
      <family val="2"/>
    </font>
    <font>
      <sz val="10"/>
      <name val="Arial"/>
      <family val="2"/>
    </font>
    <font>
      <b/>
      <u/>
      <sz val="12"/>
      <name val="Arial Narrow"/>
      <family val="2"/>
    </font>
    <font>
      <sz val="9"/>
      <name val="Arial Narrow"/>
      <family val="2"/>
    </font>
    <font>
      <sz val="8"/>
      <name val="Arial Narrow"/>
      <family val="2"/>
    </font>
    <font>
      <b/>
      <sz val="11"/>
      <name val="Arial Narrow"/>
      <family val="2"/>
    </font>
    <font>
      <sz val="16"/>
      <name val="Arial Narrow"/>
      <family val="2"/>
    </font>
    <font>
      <u/>
      <sz val="12"/>
      <name val="Arial Narrow"/>
      <family val="2"/>
    </font>
    <font>
      <b/>
      <sz val="12"/>
      <name val="Arial Narrow"/>
      <family val="2"/>
    </font>
    <font>
      <b/>
      <u/>
      <sz val="10"/>
      <name val="Arial Narrow"/>
      <family val="2"/>
    </font>
    <font>
      <b/>
      <u/>
      <sz val="11"/>
      <name val="Arial Narrow"/>
      <family val="2"/>
    </font>
    <font>
      <b/>
      <sz val="9"/>
      <name val="Arial Narrow"/>
      <family val="2"/>
    </font>
    <font>
      <b/>
      <sz val="8"/>
      <name val="Arial Narrow"/>
      <family val="2"/>
    </font>
    <font>
      <b/>
      <u/>
      <sz val="8"/>
      <name val="Arial Narrow"/>
      <family val="2"/>
    </font>
    <font>
      <sz val="11"/>
      <name val="Arial Narrow"/>
      <family val="2"/>
    </font>
    <font>
      <sz val="9"/>
      <color indexed="10"/>
      <name val="Arial Narrow"/>
      <family val="2"/>
    </font>
    <font>
      <sz val="10"/>
      <color indexed="18"/>
      <name val="Arial Narrow"/>
      <family val="2"/>
    </font>
    <font>
      <sz val="12"/>
      <name val="Arial Narrow"/>
      <family val="2"/>
    </font>
    <font>
      <b/>
      <sz val="10"/>
      <color indexed="18"/>
      <name val="Arial Narrow"/>
      <family val="2"/>
    </font>
    <font>
      <b/>
      <sz val="10"/>
      <color indexed="16"/>
      <name val="Arial Narrow"/>
      <family val="2"/>
    </font>
    <font>
      <u/>
      <sz val="11"/>
      <name val="Arial Narrow"/>
      <family val="2"/>
    </font>
    <font>
      <sz val="14"/>
      <name val="Arial Narrow"/>
      <family val="2"/>
    </font>
    <font>
      <b/>
      <sz val="16"/>
      <name val="Arial Narrow"/>
      <family val="2"/>
    </font>
    <font>
      <u/>
      <sz val="10"/>
      <name val="Arial Narrow"/>
      <family val="2"/>
    </font>
    <font>
      <b/>
      <sz val="14"/>
      <name val="Arial Narrow"/>
      <family val="2"/>
    </font>
    <font>
      <b/>
      <sz val="16"/>
      <name val="Arial"/>
      <family val="2"/>
    </font>
    <font>
      <b/>
      <sz val="12"/>
      <color indexed="18"/>
      <name val="Arial Narrow"/>
      <family val="2"/>
    </font>
    <font>
      <b/>
      <sz val="12"/>
      <color indexed="10"/>
      <name val="Arial Narrow"/>
      <family val="2"/>
    </font>
    <font>
      <sz val="12"/>
      <color indexed="18"/>
      <name val="Arial Narrow"/>
      <family val="2"/>
    </font>
    <font>
      <b/>
      <sz val="12"/>
      <color indexed="62"/>
      <name val="Arial Narrow"/>
      <family val="2"/>
    </font>
    <font>
      <b/>
      <u/>
      <sz val="14"/>
      <name val="Arial Narrow"/>
      <family val="2"/>
    </font>
    <font>
      <sz val="10"/>
      <name val="Arial"/>
      <family val="2"/>
    </font>
    <font>
      <b/>
      <sz val="10"/>
      <name val="Arial Narrow"/>
      <family val="2"/>
    </font>
    <font>
      <sz val="10"/>
      <name val="Arial Narrow"/>
      <family val="2"/>
    </font>
    <font>
      <sz val="12"/>
      <color rgb="FFFF0000"/>
      <name val="Arial Narrow"/>
      <family val="2"/>
    </font>
    <font>
      <sz val="8"/>
      <color theme="0"/>
      <name val="Arial Narrow"/>
      <family val="2"/>
    </font>
    <font>
      <u/>
      <sz val="12"/>
      <color rgb="FFFF0000"/>
      <name val="Arial Narrow"/>
      <family val="2"/>
    </font>
    <font>
      <sz val="10"/>
      <color rgb="FFFF0000"/>
      <name val="Arial Narrow"/>
      <family val="2"/>
    </font>
    <font>
      <b/>
      <sz val="12"/>
      <color theme="0"/>
      <name val="Arial Narrow"/>
      <family val="2"/>
    </font>
    <font>
      <b/>
      <sz val="10"/>
      <color rgb="FFFF0000"/>
      <name val="Arial Narrow"/>
      <family val="2"/>
    </font>
    <font>
      <sz val="10"/>
      <color theme="3" tint="0.39997558519241921"/>
      <name val="Arial Narrow"/>
      <family val="2"/>
    </font>
    <font>
      <sz val="10"/>
      <color rgb="FF00B050"/>
      <name val="Arial Narrow"/>
      <family val="2"/>
    </font>
    <font>
      <sz val="10"/>
      <color theme="0"/>
      <name val="Arial Narrow"/>
      <family val="2"/>
    </font>
    <font>
      <b/>
      <sz val="10"/>
      <color theme="0"/>
      <name val="Arial Narrow"/>
      <family val="2"/>
    </font>
    <font>
      <b/>
      <u/>
      <sz val="10"/>
      <color theme="0"/>
      <name val="Arial Narrow"/>
      <family val="2"/>
    </font>
    <font>
      <u/>
      <sz val="8"/>
      <color rgb="FFFF0000"/>
      <name val="Arial Narrow"/>
      <family val="2"/>
    </font>
    <font>
      <sz val="9"/>
      <color rgb="FFFF0000"/>
      <name val="Arial Narrow"/>
      <family val="2"/>
    </font>
    <font>
      <sz val="8"/>
      <color rgb="FFFF0000"/>
      <name val="Arial Narrow"/>
      <family val="2"/>
    </font>
    <font>
      <b/>
      <sz val="12"/>
      <color rgb="FFFF0000"/>
      <name val="Arial Narrow"/>
      <family val="2"/>
    </font>
  </fonts>
  <fills count="12">
    <fill>
      <patternFill patternType="none"/>
    </fill>
    <fill>
      <patternFill patternType="gray125"/>
    </fill>
    <fill>
      <patternFill patternType="solid">
        <fgColor indexed="42"/>
        <bgColor indexed="64"/>
      </patternFill>
    </fill>
    <fill>
      <patternFill patternType="solid">
        <fgColor indexed="44"/>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style="thin">
        <color indexed="64"/>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hair">
        <color indexed="64"/>
      </bottom>
      <diagonal/>
    </border>
    <border>
      <left/>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hair">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right style="thin">
        <color indexed="64"/>
      </right>
      <top style="medium">
        <color indexed="64"/>
      </top>
      <bottom style="medium">
        <color indexed="64"/>
      </bottom>
      <diagonal/>
    </border>
    <border>
      <left/>
      <right/>
      <top style="hair">
        <color indexed="64"/>
      </top>
      <bottom style="thin">
        <color indexed="64"/>
      </bottom>
      <diagonal/>
    </border>
    <border>
      <left style="medium">
        <color indexed="64"/>
      </left>
      <right/>
      <top style="hair">
        <color indexed="64"/>
      </top>
      <bottom/>
      <diagonal/>
    </border>
    <border>
      <left/>
      <right/>
      <top style="hair">
        <color indexed="64"/>
      </top>
      <bottom/>
      <diagonal/>
    </border>
    <border>
      <left style="medium">
        <color indexed="64"/>
      </left>
      <right/>
      <top style="medium">
        <color indexed="64"/>
      </top>
      <bottom/>
      <diagonal/>
    </border>
  </borders>
  <cellStyleXfs count="3">
    <xf numFmtId="0" fontId="0" fillId="0" borderId="0"/>
    <xf numFmtId="165" fontId="1" fillId="0" borderId="0" applyFont="0" applyFill="0" applyBorder="0" applyAlignment="0" applyProtection="0"/>
    <xf numFmtId="0" fontId="35" fillId="0" borderId="0"/>
  </cellStyleXfs>
  <cellXfs count="1001">
    <xf numFmtId="0" fontId="0" fillId="0" borderId="0" xfId="0"/>
    <xf numFmtId="0" fontId="3" fillId="0" borderId="1" xfId="0" applyFont="1" applyFill="1" applyBorder="1" applyAlignment="1">
      <alignment horizontal="center" vertical="center"/>
    </xf>
    <xf numFmtId="0" fontId="3" fillId="0" borderId="1" xfId="0" applyFont="1" applyFill="1" applyBorder="1" applyAlignment="1">
      <alignment horizontal="left" vertical="center"/>
    </xf>
    <xf numFmtId="164" fontId="9" fillId="0" borderId="0" xfId="0" applyNumberFormat="1" applyFont="1" applyFill="1" applyBorder="1" applyAlignment="1">
      <alignment horizontal="center" vertical="center" wrapText="1"/>
    </xf>
    <xf numFmtId="164" fontId="4" fillId="0" borderId="0" xfId="0" applyNumberFormat="1" applyFont="1" applyFill="1" applyBorder="1" applyAlignment="1">
      <alignment horizontal="center" vertical="center" wrapText="1"/>
    </xf>
    <xf numFmtId="0" fontId="21" fillId="0" borderId="0" xfId="0" applyFont="1" applyAlignment="1">
      <alignment horizontal="center" vertical="center"/>
    </xf>
    <xf numFmtId="164" fontId="22" fillId="0" borderId="0" xfId="0" applyNumberFormat="1" applyFont="1" applyFill="1" applyBorder="1" applyAlignment="1">
      <alignment horizontal="center" vertical="center" wrapText="1"/>
    </xf>
    <xf numFmtId="0" fontId="18" fillId="0" borderId="0" xfId="0" applyFont="1" applyFill="1" applyBorder="1" applyAlignment="1">
      <alignment horizontal="left" vertical="center"/>
    </xf>
    <xf numFmtId="0" fontId="18" fillId="0" borderId="0" xfId="0" applyFont="1" applyFill="1" applyBorder="1" applyAlignment="1">
      <alignment horizontal="center" vertical="center"/>
    </xf>
    <xf numFmtId="0" fontId="18" fillId="0" borderId="0" xfId="0" applyFont="1" applyFill="1"/>
    <xf numFmtId="0" fontId="21" fillId="0" borderId="0" xfId="0" applyFont="1" applyFill="1"/>
    <xf numFmtId="0" fontId="9" fillId="0" borderId="0" xfId="0" applyFont="1" applyFill="1" applyBorder="1" applyAlignment="1">
      <alignment horizontal="right" vertical="center"/>
    </xf>
    <xf numFmtId="0" fontId="24"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25" fillId="0" borderId="0" xfId="0" applyFont="1" applyFill="1" applyBorder="1" applyAlignment="1">
      <alignment horizontal="center" vertical="center"/>
    </xf>
    <xf numFmtId="0" fontId="7" fillId="0" borderId="0" xfId="0" applyFont="1" applyFill="1" applyBorder="1" applyAlignment="1">
      <alignment horizontal="right" vertical="center"/>
    </xf>
    <xf numFmtId="0" fontId="3" fillId="0" borderId="0" xfId="0" applyFont="1" applyFill="1"/>
    <xf numFmtId="0" fontId="3" fillId="0" borderId="2" xfId="0" applyFont="1" applyFill="1" applyBorder="1"/>
    <xf numFmtId="0" fontId="3" fillId="0" borderId="3" xfId="0" applyFont="1" applyFill="1" applyBorder="1" applyAlignment="1">
      <alignment horizontal="center" vertical="center"/>
    </xf>
    <xf numFmtId="0" fontId="8" fillId="0" borderId="3" xfId="0" applyFont="1" applyFill="1" applyBorder="1" applyAlignment="1">
      <alignment horizontal="center" vertical="center" wrapText="1"/>
    </xf>
    <xf numFmtId="0" fontId="3" fillId="0" borderId="2" xfId="0" applyFont="1" applyFill="1" applyBorder="1" applyAlignment="1">
      <alignment horizontal="center" vertical="center"/>
    </xf>
    <xf numFmtId="0" fontId="8" fillId="0" borderId="1" xfId="0" applyFont="1" applyFill="1" applyBorder="1" applyAlignment="1">
      <alignment horizontal="center" vertical="center" wrapText="1"/>
    </xf>
    <xf numFmtId="0" fontId="3" fillId="0" borderId="4" xfId="0" applyFont="1" applyFill="1" applyBorder="1" applyAlignment="1">
      <alignment horizontal="left" vertical="center"/>
    </xf>
    <xf numFmtId="0" fontId="4" fillId="0" borderId="5" xfId="0" applyFont="1" applyFill="1" applyBorder="1" applyAlignment="1">
      <alignment horizontal="left" vertical="center"/>
    </xf>
    <xf numFmtId="0" fontId="4" fillId="0" borderId="1" xfId="0" applyFont="1" applyFill="1" applyBorder="1" applyAlignment="1">
      <alignment horizontal="center" vertical="center"/>
    </xf>
    <xf numFmtId="166" fontId="12" fillId="0" borderId="2" xfId="1" applyNumberFormat="1" applyFont="1" applyFill="1" applyBorder="1" applyAlignment="1">
      <alignment horizontal="right" vertical="center"/>
    </xf>
    <xf numFmtId="0" fontId="3" fillId="0" borderId="1" xfId="0" applyFont="1" applyFill="1" applyBorder="1"/>
    <xf numFmtId="0" fontId="3" fillId="0" borderId="6" xfId="0" applyFont="1" applyFill="1" applyBorder="1" applyAlignment="1">
      <alignment horizontal="right"/>
    </xf>
    <xf numFmtId="166" fontId="3" fillId="0" borderId="7" xfId="0" applyNumberFormat="1" applyFont="1" applyFill="1" applyBorder="1"/>
    <xf numFmtId="0" fontId="8" fillId="0" borderId="1" xfId="0" applyFont="1" applyFill="1" applyBorder="1" applyAlignment="1">
      <alignment horizontal="left" vertical="center"/>
    </xf>
    <xf numFmtId="166" fontId="21" fillId="0" borderId="2" xfId="1" applyNumberFormat="1" applyFont="1" applyFill="1" applyBorder="1" applyAlignment="1">
      <alignment horizontal="right" vertical="center"/>
    </xf>
    <xf numFmtId="0" fontId="3" fillId="0" borderId="8" xfId="0" applyFont="1" applyFill="1" applyBorder="1" applyAlignment="1">
      <alignment horizontal="right"/>
    </xf>
    <xf numFmtId="166" fontId="3" fillId="0" borderId="9" xfId="0" applyNumberFormat="1" applyFont="1" applyFill="1" applyBorder="1"/>
    <xf numFmtId="164" fontId="3" fillId="0" borderId="9" xfId="0" applyNumberFormat="1" applyFont="1" applyFill="1" applyBorder="1"/>
    <xf numFmtId="0" fontId="8" fillId="0" borderId="6" xfId="0" applyFont="1" applyFill="1" applyBorder="1" applyAlignment="1">
      <alignment horizontal="left" vertical="center"/>
    </xf>
    <xf numFmtId="0" fontId="8" fillId="0" borderId="10" xfId="0" applyFont="1" applyFill="1" applyBorder="1" applyAlignment="1">
      <alignment horizontal="left" vertical="center"/>
    </xf>
    <xf numFmtId="0" fontId="3" fillId="0" borderId="11" xfId="0" applyFont="1" applyFill="1" applyBorder="1" applyAlignment="1">
      <alignment horizontal="left" vertical="center"/>
    </xf>
    <xf numFmtId="0" fontId="3" fillId="0" borderId="5" xfId="0" applyFont="1" applyFill="1" applyBorder="1" applyAlignment="1">
      <alignment horizontal="left" vertical="center"/>
    </xf>
    <xf numFmtId="0" fontId="4" fillId="0" borderId="3" xfId="0" applyFont="1" applyFill="1" applyBorder="1" applyAlignment="1">
      <alignment horizontal="right" vertical="center"/>
    </xf>
    <xf numFmtId="0" fontId="3" fillId="0" borderId="9" xfId="0" applyFont="1" applyFill="1" applyBorder="1"/>
    <xf numFmtId="0" fontId="3" fillId="0" borderId="12" xfId="0" applyFont="1" applyFill="1" applyBorder="1" applyAlignment="1">
      <alignment horizontal="left" vertical="center"/>
    </xf>
    <xf numFmtId="165" fontId="21" fillId="0" borderId="2" xfId="1" applyFont="1" applyFill="1" applyBorder="1" applyAlignment="1">
      <alignment horizontal="right" vertical="center"/>
    </xf>
    <xf numFmtId="0" fontId="8" fillId="0" borderId="2" xfId="0" applyFont="1" applyFill="1" applyBorder="1" applyAlignment="1">
      <alignment horizontal="left" vertical="center"/>
    </xf>
    <xf numFmtId="164" fontId="3" fillId="4" borderId="9" xfId="0" applyNumberFormat="1" applyFont="1" applyFill="1" applyBorder="1"/>
    <xf numFmtId="0" fontId="3" fillId="0" borderId="4" xfId="0" applyFont="1" applyFill="1" applyBorder="1"/>
    <xf numFmtId="0" fontId="3" fillId="0" borderId="13" xfId="0" applyFont="1" applyFill="1" applyBorder="1"/>
    <xf numFmtId="0" fontId="3" fillId="0" borderId="3" xfId="0" applyFont="1" applyFill="1" applyBorder="1" applyAlignment="1">
      <alignment horizontal="left" vertical="center"/>
    </xf>
    <xf numFmtId="165" fontId="21" fillId="0" borderId="6" xfId="1" applyFont="1" applyFill="1" applyBorder="1" applyAlignment="1">
      <alignment horizontal="right" vertical="center"/>
    </xf>
    <xf numFmtId="166" fontId="3" fillId="0" borderId="0" xfId="0" applyNumberFormat="1" applyFont="1" applyFill="1"/>
    <xf numFmtId="0" fontId="3" fillId="0" borderId="2" xfId="0" applyFont="1" applyFill="1" applyBorder="1" applyAlignment="1">
      <alignment horizontal="left" vertical="center"/>
    </xf>
    <xf numFmtId="0" fontId="4" fillId="0" borderId="10" xfId="0" applyFont="1" applyFill="1" applyBorder="1" applyAlignment="1">
      <alignment horizontal="right" vertical="center"/>
    </xf>
    <xf numFmtId="0" fontId="3" fillId="0" borderId="6" xfId="0" applyFont="1" applyFill="1" applyBorder="1"/>
    <xf numFmtId="0" fontId="7" fillId="0" borderId="2" xfId="0" applyFont="1" applyFill="1" applyBorder="1" applyAlignment="1">
      <alignment horizontal="left" vertical="center"/>
    </xf>
    <xf numFmtId="0" fontId="7" fillId="0" borderId="1" xfId="0" applyFont="1" applyFill="1" applyBorder="1" applyAlignment="1">
      <alignment horizontal="left" vertical="center"/>
    </xf>
    <xf numFmtId="0" fontId="3" fillId="0" borderId="8" xfId="0" applyFont="1" applyFill="1" applyBorder="1"/>
    <xf numFmtId="0" fontId="7" fillId="0" borderId="0" xfId="0" applyFont="1" applyFill="1" applyBorder="1" applyAlignment="1">
      <alignment horizontal="left" vertical="center"/>
    </xf>
    <xf numFmtId="0" fontId="4" fillId="0" borderId="0" xfId="0" applyFont="1" applyFill="1" applyBorder="1" applyAlignment="1">
      <alignment horizontal="left" vertical="center"/>
    </xf>
    <xf numFmtId="0" fontId="3" fillId="0" borderId="0" xfId="0" applyFont="1" applyFill="1" applyBorder="1" applyAlignment="1">
      <alignment horizontal="left" vertical="center"/>
    </xf>
    <xf numFmtId="166" fontId="3" fillId="4" borderId="9" xfId="0" applyNumberFormat="1" applyFont="1" applyFill="1" applyBorder="1"/>
    <xf numFmtId="0" fontId="3" fillId="0" borderId="0" xfId="0" applyFont="1" applyFill="1" applyBorder="1" applyAlignment="1">
      <alignment horizontal="center" vertical="center"/>
    </xf>
    <xf numFmtId="0" fontId="3" fillId="0" borderId="0" xfId="0" applyFont="1" applyFill="1" applyBorder="1" applyAlignment="1">
      <alignment vertical="center"/>
    </xf>
    <xf numFmtId="0" fontId="8" fillId="0" borderId="12" xfId="0" applyFont="1" applyFill="1" applyBorder="1" applyAlignment="1">
      <alignment horizontal="left" vertical="center"/>
    </xf>
    <xf numFmtId="0" fontId="3" fillId="0" borderId="8" xfId="0" applyFont="1" applyFill="1" applyBorder="1" applyAlignment="1">
      <alignment vertical="top" wrapText="1"/>
    </xf>
    <xf numFmtId="0" fontId="3" fillId="0" borderId="9" xfId="0" applyFont="1" applyFill="1" applyBorder="1" applyAlignment="1">
      <alignment vertical="top" wrapText="1"/>
    </xf>
    <xf numFmtId="0" fontId="8" fillId="0" borderId="0" xfId="0" applyFont="1" applyFill="1" applyBorder="1" applyAlignment="1">
      <alignment horizontal="left" vertical="center"/>
    </xf>
    <xf numFmtId="0" fontId="4" fillId="0" borderId="0" xfId="0" applyFont="1" applyFill="1" applyBorder="1" applyAlignment="1">
      <alignment horizontal="right" vertical="center"/>
    </xf>
    <xf numFmtId="166" fontId="12" fillId="0" borderId="11" xfId="1" applyNumberFormat="1" applyFont="1" applyFill="1" applyBorder="1" applyAlignment="1">
      <alignment horizontal="right" vertical="center"/>
    </xf>
    <xf numFmtId="0" fontId="4" fillId="0" borderId="3" xfId="0" applyFont="1" applyFill="1" applyBorder="1" applyAlignment="1">
      <alignment horizontal="left" vertical="center"/>
    </xf>
    <xf numFmtId="166" fontId="12" fillId="0" borderId="2" xfId="1" applyNumberFormat="1" applyFont="1" applyFill="1" applyBorder="1" applyAlignment="1">
      <alignment horizontal="right" vertical="top"/>
    </xf>
    <xf numFmtId="0" fontId="3" fillId="0" borderId="10" xfId="0" applyFont="1" applyFill="1" applyBorder="1"/>
    <xf numFmtId="0" fontId="3" fillId="0" borderId="3" xfId="0" applyFont="1" applyFill="1" applyBorder="1"/>
    <xf numFmtId="166" fontId="21" fillId="0" borderId="6" xfId="1" applyNumberFormat="1" applyFont="1" applyFill="1" applyBorder="1" applyAlignment="1">
      <alignment horizontal="right" vertical="center"/>
    </xf>
    <xf numFmtId="0" fontId="26" fillId="0" borderId="0" xfId="0" applyFont="1" applyFill="1" applyBorder="1" applyAlignment="1">
      <alignment horizontal="center" vertical="center"/>
    </xf>
    <xf numFmtId="0" fontId="8" fillId="0" borderId="1" xfId="0" applyFont="1" applyFill="1" applyBorder="1" applyAlignment="1">
      <alignment horizontal="left" vertical="center" wrapText="1"/>
    </xf>
    <xf numFmtId="0" fontId="4" fillId="0" borderId="3" xfId="0" applyFont="1" applyFill="1" applyBorder="1" applyAlignment="1">
      <alignment horizontal="center" vertical="center"/>
    </xf>
    <xf numFmtId="0" fontId="21" fillId="0" borderId="2" xfId="0" applyFont="1" applyFill="1" applyBorder="1" applyAlignment="1">
      <alignment horizontal="center" vertical="center"/>
    </xf>
    <xf numFmtId="0" fontId="4" fillId="0" borderId="1" xfId="0" applyFont="1" applyFill="1" applyBorder="1" applyAlignment="1">
      <alignment horizontal="left" vertical="center"/>
    </xf>
    <xf numFmtId="165" fontId="12" fillId="0" borderId="2" xfId="1" applyFont="1" applyFill="1" applyBorder="1" applyAlignment="1">
      <alignment horizontal="right" vertical="center"/>
    </xf>
    <xf numFmtId="0" fontId="12" fillId="0" borderId="14" xfId="0" applyFont="1" applyFill="1" applyBorder="1" applyAlignment="1">
      <alignment horizontal="center" vertical="center"/>
    </xf>
    <xf numFmtId="0" fontId="15" fillId="0" borderId="0" xfId="0" applyFont="1" applyFill="1" applyBorder="1" applyAlignment="1">
      <alignment horizontal="left" vertical="center"/>
    </xf>
    <xf numFmtId="0" fontId="12" fillId="0" borderId="1" xfId="0" applyFont="1" applyFill="1" applyBorder="1" applyAlignment="1">
      <alignment horizontal="center" vertical="center"/>
    </xf>
    <xf numFmtId="0" fontId="8" fillId="0" borderId="0" xfId="0" applyFont="1" applyFill="1" applyBorder="1" applyAlignment="1">
      <alignment horizontal="center" vertical="center"/>
    </xf>
    <xf numFmtId="164" fontId="12" fillId="0" borderId="2" xfId="1" applyNumberFormat="1" applyFont="1" applyFill="1" applyBorder="1" applyAlignment="1">
      <alignment horizontal="right" vertical="center"/>
    </xf>
    <xf numFmtId="0" fontId="7" fillId="0" borderId="0" xfId="0" applyFont="1" applyFill="1" applyBorder="1" applyAlignment="1">
      <alignment horizontal="center" vertical="center"/>
    </xf>
    <xf numFmtId="0" fontId="9" fillId="0" borderId="14" xfId="0" applyFont="1" applyFill="1" applyBorder="1" applyAlignment="1">
      <alignment horizontal="center" vertical="center"/>
    </xf>
    <xf numFmtId="0" fontId="3" fillId="0" borderId="4" xfId="0" applyFont="1" applyFill="1" applyBorder="1" applyAlignment="1"/>
    <xf numFmtId="0" fontId="3" fillId="0" borderId="13" xfId="0" applyFont="1" applyFill="1" applyBorder="1" applyAlignment="1"/>
    <xf numFmtId="164" fontId="21" fillId="0" borderId="2" xfId="1" applyNumberFormat="1" applyFont="1" applyFill="1" applyBorder="1" applyAlignment="1">
      <alignment horizontal="right" vertical="center"/>
    </xf>
    <xf numFmtId="164" fontId="21" fillId="0" borderId="6" xfId="1" applyNumberFormat="1" applyFont="1" applyFill="1" applyBorder="1" applyAlignment="1">
      <alignment horizontal="right" vertical="center"/>
    </xf>
    <xf numFmtId="0" fontId="4" fillId="0" borderId="0" xfId="0" applyFont="1" applyFill="1"/>
    <xf numFmtId="165" fontId="21" fillId="0" borderId="1" xfId="1" applyFont="1" applyFill="1" applyBorder="1" applyAlignment="1">
      <alignment horizontal="right" vertical="center"/>
    </xf>
    <xf numFmtId="165" fontId="21" fillId="0" borderId="11" xfId="1" applyFont="1" applyFill="1" applyBorder="1" applyAlignment="1">
      <alignment horizontal="right" vertical="center"/>
    </xf>
    <xf numFmtId="0" fontId="3" fillId="0" borderId="11" xfId="0" applyFont="1" applyFill="1" applyBorder="1"/>
    <xf numFmtId="0" fontId="21" fillId="0" borderId="0" xfId="0" applyFont="1" applyAlignment="1">
      <alignment vertical="top"/>
    </xf>
    <xf numFmtId="0" fontId="12" fillId="0" borderId="5" xfId="0" applyFont="1" applyBorder="1" applyAlignment="1">
      <alignment horizontal="right" vertical="top"/>
    </xf>
    <xf numFmtId="0" fontId="12" fillId="0" borderId="0" xfId="0" applyFont="1" applyAlignment="1">
      <alignment vertical="top"/>
    </xf>
    <xf numFmtId="0" fontId="21" fillId="0" borderId="0" xfId="0" applyFont="1" applyBorder="1" applyAlignment="1">
      <alignment horizontal="center" vertical="top"/>
    </xf>
    <xf numFmtId="0" fontId="6" fillId="0" borderId="0" xfId="0" applyFont="1" applyBorder="1" applyAlignment="1">
      <alignment vertical="top"/>
    </xf>
    <xf numFmtId="0" fontId="21" fillId="0" borderId="0" xfId="0" applyFont="1" applyBorder="1" applyAlignment="1">
      <alignment vertical="top"/>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0" xfId="1" applyNumberFormat="1" applyFont="1" applyBorder="1" applyAlignment="1">
      <alignment vertical="top"/>
    </xf>
    <xf numFmtId="0" fontId="21" fillId="0" borderId="0" xfId="0" applyFont="1" applyAlignment="1">
      <alignment horizontal="right" vertical="top"/>
    </xf>
    <xf numFmtId="0" fontId="21" fillId="0" borderId="0" xfId="0" applyFont="1" applyBorder="1" applyAlignment="1">
      <alignment horizontal="right" vertical="top"/>
    </xf>
    <xf numFmtId="0" fontId="21" fillId="0" borderId="12" xfId="0" applyFont="1" applyBorder="1" applyAlignment="1">
      <alignment horizontal="center" vertical="top" wrapText="1"/>
    </xf>
    <xf numFmtId="0" fontId="21" fillId="0" borderId="12" xfId="0" applyFont="1" applyBorder="1" applyAlignment="1">
      <alignment horizontal="center" vertical="top"/>
    </xf>
    <xf numFmtId="0" fontId="21" fillId="0" borderId="2" xfId="0" applyFont="1" applyBorder="1" applyAlignment="1">
      <alignment horizontal="center" vertical="top"/>
    </xf>
    <xf numFmtId="0" fontId="21" fillId="0" borderId="12" xfId="0" applyFont="1" applyBorder="1" applyAlignment="1">
      <alignment vertical="top"/>
    </xf>
    <xf numFmtId="165" fontId="21" fillId="0" borderId="12" xfId="0" applyNumberFormat="1" applyFont="1" applyBorder="1" applyAlignment="1">
      <alignment vertical="top"/>
    </xf>
    <xf numFmtId="0" fontId="21" fillId="0" borderId="3" xfId="0" applyFont="1" applyBorder="1" applyAlignment="1">
      <alignment vertical="top"/>
    </xf>
    <xf numFmtId="0" fontId="21" fillId="0" borderId="1" xfId="0" applyFont="1" applyBorder="1" applyAlignment="1">
      <alignment horizontal="center" vertical="top"/>
    </xf>
    <xf numFmtId="0" fontId="21" fillId="0" borderId="1" xfId="0" applyFont="1" applyBorder="1" applyAlignment="1">
      <alignment vertical="top"/>
    </xf>
    <xf numFmtId="164" fontId="21" fillId="0" borderId="1" xfId="1" applyNumberFormat="1" applyFont="1" applyBorder="1" applyAlignment="1">
      <alignment vertical="top"/>
    </xf>
    <xf numFmtId="0" fontId="21" fillId="2" borderId="1" xfId="0" applyFont="1" applyFill="1" applyBorder="1" applyAlignment="1">
      <alignment vertical="top"/>
    </xf>
    <xf numFmtId="0" fontId="12" fillId="0" borderId="12" xfId="0" applyFont="1" applyFill="1" applyBorder="1" applyAlignment="1">
      <alignment horizontal="right" vertical="top"/>
    </xf>
    <xf numFmtId="0" fontId="21" fillId="0" borderId="12" xfId="0" applyFont="1" applyFill="1" applyBorder="1" applyAlignment="1">
      <alignment vertical="top"/>
    </xf>
    <xf numFmtId="164" fontId="12" fillId="0" borderId="12" xfId="1" applyNumberFormat="1" applyFont="1" applyFill="1" applyBorder="1" applyAlignment="1">
      <alignment vertical="top"/>
    </xf>
    <xf numFmtId="0" fontId="12" fillId="0" borderId="12" xfId="0" applyFont="1" applyBorder="1" applyAlignment="1">
      <alignment horizontal="right" vertical="top"/>
    </xf>
    <xf numFmtId="164" fontId="12" fillId="0" borderId="12" xfId="1" applyNumberFormat="1" applyFont="1" applyBorder="1" applyAlignment="1">
      <alignment vertical="top"/>
    </xf>
    <xf numFmtId="0" fontId="12" fillId="0" borderId="0" xfId="0" applyFont="1" applyAlignment="1">
      <alignment horizontal="center" vertical="top"/>
    </xf>
    <xf numFmtId="0" fontId="25" fillId="0" borderId="0" xfId="0" applyFont="1" applyBorder="1" applyAlignment="1">
      <alignment vertical="top"/>
    </xf>
    <xf numFmtId="0" fontId="21" fillId="0" borderId="0" xfId="0" applyFont="1" applyAlignment="1">
      <alignment horizontal="center" vertical="top"/>
    </xf>
    <xf numFmtId="0" fontId="11" fillId="0" borderId="0" xfId="0" applyFont="1" applyBorder="1" applyAlignment="1">
      <alignment vertical="top"/>
    </xf>
    <xf numFmtId="0" fontId="11" fillId="0" borderId="0" xfId="0" applyFont="1" applyBorder="1" applyAlignment="1">
      <alignment horizontal="right" vertical="top"/>
    </xf>
    <xf numFmtId="0" fontId="11" fillId="0" borderId="0" xfId="0" applyFont="1" applyBorder="1" applyAlignment="1">
      <alignment horizontal="center" vertical="top"/>
    </xf>
    <xf numFmtId="0" fontId="21" fillId="0" borderId="5" xfId="0" applyFont="1" applyBorder="1" applyAlignment="1">
      <alignment horizontal="right" vertical="top"/>
    </xf>
    <xf numFmtId="0" fontId="21" fillId="2" borderId="1" xfId="0" applyFont="1" applyFill="1" applyBorder="1" applyAlignment="1">
      <alignment vertical="top" wrapText="1"/>
    </xf>
    <xf numFmtId="0" fontId="21" fillId="2" borderId="1" xfId="0" applyFont="1" applyFill="1" applyBorder="1" applyAlignment="1">
      <alignment horizontal="center" vertical="top" wrapText="1"/>
    </xf>
    <xf numFmtId="0" fontId="21" fillId="2" borderId="1" xfId="0" applyFont="1" applyFill="1" applyBorder="1" applyAlignment="1">
      <alignment horizontal="center" vertical="top"/>
    </xf>
    <xf numFmtId="0" fontId="21" fillId="0" borderId="12" xfId="0" applyFont="1" applyBorder="1" applyAlignment="1">
      <alignment vertical="top" wrapText="1"/>
    </xf>
    <xf numFmtId="0" fontId="12" fillId="0" borderId="12" xfId="0" applyFont="1" applyBorder="1" applyAlignment="1">
      <alignment vertical="top"/>
    </xf>
    <xf numFmtId="164" fontId="21" fillId="0" borderId="1" xfId="0" applyNumberFormat="1" applyFont="1" applyBorder="1" applyAlignment="1">
      <alignment vertical="top"/>
    </xf>
    <xf numFmtId="9" fontId="21" fillId="0" borderId="1" xfId="0" applyNumberFormat="1" applyFont="1" applyBorder="1" applyAlignment="1">
      <alignment horizontal="center" vertical="top"/>
    </xf>
    <xf numFmtId="0" fontId="11" fillId="0" borderId="12" xfId="0" applyFont="1" applyBorder="1" applyAlignment="1">
      <alignment horizontal="center" vertical="top"/>
    </xf>
    <xf numFmtId="9" fontId="12" fillId="0" borderId="12" xfId="0" applyNumberFormat="1" applyFont="1" applyBorder="1" applyAlignment="1">
      <alignment horizontal="center" vertical="top"/>
    </xf>
    <xf numFmtId="164" fontId="12" fillId="3" borderId="1" xfId="0" applyNumberFormat="1" applyFont="1" applyFill="1" applyBorder="1" applyAlignment="1">
      <alignment vertical="top"/>
    </xf>
    <xf numFmtId="0" fontId="21" fillId="0" borderId="12" xfId="0" applyFont="1" applyFill="1" applyBorder="1" applyAlignment="1">
      <alignment vertical="top" wrapText="1"/>
    </xf>
    <xf numFmtId="0" fontId="21" fillId="0" borderId="12" xfId="0" applyFont="1" applyFill="1" applyBorder="1" applyAlignment="1">
      <alignment horizontal="center" vertical="top" wrapText="1"/>
    </xf>
    <xf numFmtId="0" fontId="21" fillId="0" borderId="12" xfId="0" applyFont="1" applyFill="1" applyBorder="1" applyAlignment="1">
      <alignment horizontal="center" vertical="top"/>
    </xf>
    <xf numFmtId="0" fontId="21" fillId="0" borderId="2" xfId="0" applyFont="1" applyBorder="1" applyAlignment="1">
      <alignment vertical="top"/>
    </xf>
    <xf numFmtId="164" fontId="21" fillId="0" borderId="12" xfId="0" applyNumberFormat="1" applyFont="1" applyBorder="1" applyAlignment="1">
      <alignment vertical="top"/>
    </xf>
    <xf numFmtId="164" fontId="21" fillId="0" borderId="3" xfId="1" applyNumberFormat="1" applyFont="1" applyBorder="1" applyAlignment="1">
      <alignment vertical="top"/>
    </xf>
    <xf numFmtId="164" fontId="12" fillId="0" borderId="12" xfId="0" applyNumberFormat="1" applyFont="1" applyBorder="1" applyAlignment="1">
      <alignment vertical="top"/>
    </xf>
    <xf numFmtId="164" fontId="21" fillId="0" borderId="0" xfId="0" applyNumberFormat="1" applyFont="1" applyAlignment="1">
      <alignment vertical="top"/>
    </xf>
    <xf numFmtId="0" fontId="6" fillId="0" borderId="0" xfId="0" applyFont="1" applyAlignment="1">
      <alignment vertical="top"/>
    </xf>
    <xf numFmtId="0" fontId="6" fillId="0" borderId="5" xfId="0" applyFont="1" applyBorder="1" applyAlignment="1">
      <alignment horizontal="right" vertical="top"/>
    </xf>
    <xf numFmtId="17" fontId="6" fillId="0" borderId="0" xfId="0" applyNumberFormat="1" applyFont="1" applyAlignment="1">
      <alignment vertical="top"/>
    </xf>
    <xf numFmtId="164" fontId="12" fillId="0" borderId="0" xfId="0" applyNumberFormat="1" applyFont="1" applyAlignment="1">
      <alignment vertical="top"/>
    </xf>
    <xf numFmtId="0" fontId="25" fillId="0" borderId="0" xfId="0" applyFont="1" applyAlignment="1">
      <alignment horizontal="center" vertical="top"/>
    </xf>
    <xf numFmtId="0" fontId="11" fillId="0" borderId="0" xfId="0" applyFont="1" applyAlignment="1">
      <alignment horizontal="center" vertical="center"/>
    </xf>
    <xf numFmtId="0" fontId="11" fillId="0" borderId="0" xfId="0" applyFont="1" applyAlignment="1">
      <alignment horizontal="center" vertical="top"/>
    </xf>
    <xf numFmtId="0" fontId="21" fillId="0" borderId="0" xfId="0" applyFont="1" applyBorder="1" applyAlignment="1">
      <alignment vertical="center"/>
    </xf>
    <xf numFmtId="0" fontId="18" fillId="0" borderId="1" xfId="0" applyFont="1" applyBorder="1" applyAlignment="1">
      <alignment horizontal="center" vertical="center"/>
    </xf>
    <xf numFmtId="0" fontId="18" fillId="0" borderId="1" xfId="0" applyFont="1" applyBorder="1" applyAlignment="1">
      <alignment vertical="center"/>
    </xf>
    <xf numFmtId="164" fontId="9" fillId="0" borderId="6" xfId="0" applyNumberFormat="1" applyFont="1" applyFill="1" applyBorder="1" applyAlignment="1">
      <alignment horizontal="right" vertical="center"/>
    </xf>
    <xf numFmtId="164" fontId="9" fillId="0" borderId="10" xfId="0" applyNumberFormat="1" applyFont="1" applyFill="1" applyBorder="1" applyAlignment="1">
      <alignment horizontal="center" vertical="center"/>
    </xf>
    <xf numFmtId="164" fontId="9" fillId="0" borderId="10" xfId="0" applyNumberFormat="1" applyFont="1" applyFill="1" applyBorder="1" applyAlignment="1">
      <alignment vertical="center"/>
    </xf>
    <xf numFmtId="0" fontId="18" fillId="0" borderId="0" xfId="0" applyFont="1" applyBorder="1" applyAlignment="1">
      <alignment vertical="center"/>
    </xf>
    <xf numFmtId="0" fontId="14" fillId="0" borderId="0" xfId="0" applyFont="1" applyBorder="1" applyAlignment="1">
      <alignment vertical="center"/>
    </xf>
    <xf numFmtId="164" fontId="18" fillId="0" borderId="0" xfId="0" applyNumberFormat="1" applyFont="1" applyBorder="1" applyAlignment="1">
      <alignment vertical="center"/>
    </xf>
    <xf numFmtId="164" fontId="18" fillId="0" borderId="1" xfId="0" applyNumberFormat="1" applyFont="1" applyBorder="1" applyAlignment="1">
      <alignment vertical="center"/>
    </xf>
    <xf numFmtId="164" fontId="9" fillId="0" borderId="0" xfId="0" applyNumberFormat="1" applyFont="1" applyFill="1" applyBorder="1" applyAlignment="1">
      <alignment horizontal="right" vertical="center"/>
    </xf>
    <xf numFmtId="164" fontId="9" fillId="0" borderId="0" xfId="0" applyNumberFormat="1" applyFont="1" applyFill="1" applyBorder="1" applyAlignment="1">
      <alignment vertical="center"/>
    </xf>
    <xf numFmtId="0" fontId="9" fillId="0" borderId="0" xfId="0" applyFont="1" applyBorder="1" applyAlignment="1">
      <alignment horizontal="center" vertical="top"/>
    </xf>
    <xf numFmtId="0" fontId="18" fillId="0" borderId="0" xfId="0" applyFont="1" applyBorder="1" applyAlignment="1">
      <alignment horizontal="center" vertical="top"/>
    </xf>
    <xf numFmtId="3" fontId="9" fillId="0" borderId="0" xfId="0" applyNumberFormat="1" applyFont="1" applyBorder="1" applyAlignment="1">
      <alignment vertical="top"/>
    </xf>
    <xf numFmtId="0" fontId="21" fillId="0" borderId="1" xfId="0" applyFont="1" applyBorder="1" applyAlignment="1">
      <alignment horizontal="left" vertical="top"/>
    </xf>
    <xf numFmtId="0" fontId="12" fillId="0" borderId="0" xfId="0" applyFont="1" applyFill="1"/>
    <xf numFmtId="0" fontId="21" fillId="0" borderId="0" xfId="0" applyFont="1" applyFill="1" applyBorder="1"/>
    <xf numFmtId="0" fontId="21" fillId="0" borderId="0" xfId="0" applyFont="1" applyFill="1" applyAlignment="1">
      <alignment vertical="center"/>
    </xf>
    <xf numFmtId="0" fontId="21" fillId="0" borderId="0" xfId="0" applyFont="1" applyFill="1" applyBorder="1" applyAlignment="1">
      <alignment vertical="center"/>
    </xf>
    <xf numFmtId="0" fontId="12" fillId="0" borderId="0" xfId="0" applyFont="1" applyFill="1" applyAlignment="1"/>
    <xf numFmtId="0" fontId="12" fillId="0" borderId="0" xfId="0" applyFont="1" applyFill="1" applyBorder="1" applyAlignment="1"/>
    <xf numFmtId="165" fontId="21" fillId="0" borderId="15" xfId="0" applyNumberFormat="1" applyFont="1" applyFill="1" applyBorder="1" applyAlignment="1">
      <alignment vertical="center"/>
    </xf>
    <xf numFmtId="0" fontId="21" fillId="0" borderId="15" xfId="0" applyFont="1" applyFill="1" applyBorder="1"/>
    <xf numFmtId="0" fontId="21" fillId="0" borderId="0" xfId="0" applyFont="1" applyFill="1" applyBorder="1" applyAlignment="1">
      <alignment horizontal="right"/>
    </xf>
    <xf numFmtId="0" fontId="21" fillId="0" borderId="15" xfId="0" applyFont="1" applyFill="1" applyBorder="1" applyAlignment="1"/>
    <xf numFmtId="0" fontId="21" fillId="0" borderId="0" xfId="0" applyFont="1" applyFill="1" applyBorder="1" applyAlignment="1"/>
    <xf numFmtId="0" fontId="12" fillId="0" borderId="2" xfId="0" applyFont="1" applyFill="1" applyBorder="1" applyAlignment="1">
      <alignment horizontal="center" vertical="center"/>
    </xf>
    <xf numFmtId="0" fontId="21" fillId="0" borderId="6" xfId="0" applyFont="1" applyFill="1" applyBorder="1" applyAlignment="1">
      <alignment horizontal="justify" vertical="top" wrapText="1"/>
    </xf>
    <xf numFmtId="0" fontId="21" fillId="0" borderId="8" xfId="0" applyFont="1" applyFill="1" applyBorder="1" applyAlignment="1">
      <alignment horizontal="justify" vertical="top" wrapText="1"/>
    </xf>
    <xf numFmtId="0" fontId="21" fillId="0" borderId="0" xfId="0" applyFont="1" applyFill="1" applyBorder="1" applyAlignment="1">
      <alignment horizontal="justify" vertical="top" wrapText="1"/>
    </xf>
    <xf numFmtId="0" fontId="21" fillId="0" borderId="9" xfId="0" applyFont="1" applyFill="1" applyBorder="1"/>
    <xf numFmtId="0" fontId="21" fillId="0" borderId="4" xfId="0" applyFont="1" applyFill="1" applyBorder="1" applyAlignment="1">
      <alignment horizontal="justify" vertical="top" wrapText="1"/>
    </xf>
    <xf numFmtId="0" fontId="21" fillId="0" borderId="5" xfId="0" applyFont="1" applyFill="1" applyBorder="1" applyAlignment="1">
      <alignment horizontal="justify" vertical="top" wrapText="1"/>
    </xf>
    <xf numFmtId="0" fontId="21" fillId="0" borderId="5" xfId="0" applyFont="1" applyFill="1" applyBorder="1"/>
    <xf numFmtId="0" fontId="21" fillId="0" borderId="13" xfId="0" applyFont="1" applyFill="1" applyBorder="1"/>
    <xf numFmtId="0" fontId="21" fillId="0" borderId="8" xfId="0" applyFont="1" applyFill="1" applyBorder="1"/>
    <xf numFmtId="0" fontId="21" fillId="0" borderId="4" xfId="0" applyFont="1" applyFill="1" applyBorder="1"/>
    <xf numFmtId="164" fontId="12" fillId="0" borderId="15" xfId="0" applyNumberFormat="1" applyFont="1" applyFill="1" applyBorder="1" applyAlignment="1">
      <alignment vertical="center"/>
    </xf>
    <xf numFmtId="0" fontId="4" fillId="0" borderId="16" xfId="0" applyFont="1" applyFill="1" applyBorder="1"/>
    <xf numFmtId="0" fontId="21" fillId="0" borderId="16" xfId="0" applyFont="1" applyFill="1" applyBorder="1"/>
    <xf numFmtId="0" fontId="16" fillId="5" borderId="11" xfId="0" applyFont="1" applyFill="1" applyBorder="1" applyAlignment="1">
      <alignment horizontal="center" vertical="center"/>
    </xf>
    <xf numFmtId="0" fontId="8" fillId="0" borderId="8" xfId="0" applyFont="1" applyFill="1" applyBorder="1" applyAlignment="1">
      <alignment horizontal="left" vertical="center"/>
    </xf>
    <xf numFmtId="0" fontId="3" fillId="0" borderId="8" xfId="0" applyFont="1" applyFill="1" applyBorder="1" applyAlignment="1">
      <alignment horizontal="left" vertical="center"/>
    </xf>
    <xf numFmtId="0" fontId="3" fillId="0" borderId="0" xfId="0" applyFont="1" applyFill="1" applyBorder="1"/>
    <xf numFmtId="0" fontId="12" fillId="0" borderId="8" xfId="0" applyFont="1" applyFill="1" applyBorder="1" applyAlignment="1">
      <alignment horizontal="center" vertical="center"/>
    </xf>
    <xf numFmtId="0" fontId="21" fillId="0" borderId="17" xfId="0" applyFont="1" applyFill="1" applyBorder="1"/>
    <xf numFmtId="0" fontId="21" fillId="0" borderId="18" xfId="0" applyFont="1" applyFill="1" applyBorder="1"/>
    <xf numFmtId="0" fontId="12" fillId="0" borderId="19" xfId="0" applyFont="1" applyFill="1" applyBorder="1"/>
    <xf numFmtId="0" fontId="12" fillId="0" borderId="0" xfId="0" applyFont="1" applyFill="1" applyBorder="1"/>
    <xf numFmtId="0" fontId="21" fillId="0" borderId="20" xfId="0" applyFont="1" applyFill="1" applyBorder="1"/>
    <xf numFmtId="0" fontId="21" fillId="0" borderId="19" xfId="0" applyFont="1" applyFill="1" applyBorder="1" applyAlignment="1">
      <alignment vertical="center"/>
    </xf>
    <xf numFmtId="0" fontId="21" fillId="0" borderId="19" xfId="0" applyFont="1" applyFill="1" applyBorder="1"/>
    <xf numFmtId="0" fontId="21" fillId="0" borderId="21" xfId="0" applyFont="1" applyFill="1" applyBorder="1"/>
    <xf numFmtId="0" fontId="4" fillId="0" borderId="22" xfId="0" applyFont="1" applyFill="1" applyBorder="1"/>
    <xf numFmtId="0" fontId="21" fillId="0" borderId="23" xfId="0" applyFont="1" applyFill="1" applyBorder="1"/>
    <xf numFmtId="14" fontId="9" fillId="0" borderId="0" xfId="0" applyNumberFormat="1" applyFont="1" applyFill="1" applyBorder="1" applyAlignment="1">
      <alignment horizontal="right" vertical="center"/>
    </xf>
    <xf numFmtId="14" fontId="9" fillId="0" borderId="0" xfId="0" applyNumberFormat="1" applyFont="1" applyFill="1" applyBorder="1" applyAlignment="1">
      <alignment horizontal="center" vertical="center"/>
    </xf>
    <xf numFmtId="0" fontId="21" fillId="0" borderId="10" xfId="0" applyFont="1" applyFill="1" applyBorder="1" applyAlignment="1">
      <alignment horizontal="left" vertical="center"/>
    </xf>
    <xf numFmtId="0" fontId="21" fillId="0" borderId="12" xfId="0" applyFont="1" applyFill="1" applyBorder="1" applyAlignment="1">
      <alignment horizontal="left" vertical="center"/>
    </xf>
    <xf numFmtId="0" fontId="11" fillId="0" borderId="0" xfId="0" applyFont="1" applyFill="1" applyBorder="1" applyAlignment="1">
      <alignment horizontal="center" vertical="center"/>
    </xf>
    <xf numFmtId="166" fontId="8" fillId="0" borderId="2" xfId="0" applyNumberFormat="1" applyFont="1" applyFill="1" applyBorder="1" applyAlignment="1">
      <alignment horizontal="right" vertical="center"/>
    </xf>
    <xf numFmtId="166" fontId="3" fillId="0" borderId="12" xfId="0" applyNumberFormat="1" applyFont="1" applyFill="1" applyBorder="1" applyAlignment="1">
      <alignment horizontal="left" vertical="center"/>
    </xf>
    <xf numFmtId="166" fontId="8" fillId="0" borderId="2" xfId="0" applyNumberFormat="1" applyFont="1" applyFill="1" applyBorder="1"/>
    <xf numFmtId="164" fontId="8" fillId="0" borderId="2" xfId="0" applyNumberFormat="1" applyFont="1" applyFill="1" applyBorder="1"/>
    <xf numFmtId="165" fontId="3" fillId="0" borderId="0" xfId="0" applyNumberFormat="1" applyFont="1" applyFill="1" applyBorder="1" applyAlignment="1">
      <alignment horizontal="left" vertical="center"/>
    </xf>
    <xf numFmtId="165" fontId="3" fillId="0" borderId="0" xfId="0" applyNumberFormat="1" applyFont="1" applyFill="1" applyBorder="1" applyAlignment="1">
      <alignment vertical="center"/>
    </xf>
    <xf numFmtId="165" fontId="3" fillId="0" borderId="0" xfId="0" applyNumberFormat="1" applyFont="1" applyFill="1"/>
    <xf numFmtId="0" fontId="21" fillId="0" borderId="0" xfId="0" applyFont="1" applyAlignment="1">
      <alignment vertical="center"/>
    </xf>
    <xf numFmtId="0" fontId="21" fillId="0" borderId="1" xfId="0" applyFont="1" applyBorder="1" applyAlignment="1">
      <alignment horizontal="center" vertical="center"/>
    </xf>
    <xf numFmtId="0" fontId="12" fillId="0" borderId="0" xfId="0" applyFont="1" applyAlignment="1">
      <alignment horizontal="center" vertical="center"/>
    </xf>
    <xf numFmtId="0" fontId="12" fillId="0" borderId="0" xfId="0" applyFont="1" applyBorder="1" applyAlignment="1">
      <alignment horizontal="right" vertical="center"/>
    </xf>
    <xf numFmtId="0" fontId="12" fillId="0" borderId="0" xfId="0" applyFont="1" applyAlignment="1">
      <alignment vertical="center"/>
    </xf>
    <xf numFmtId="0" fontId="21" fillId="0" borderId="0" xfId="0" applyFont="1" applyBorder="1" applyAlignment="1">
      <alignment horizontal="center" vertical="center"/>
    </xf>
    <xf numFmtId="0" fontId="21" fillId="0" borderId="0" xfId="0" applyFont="1" applyBorder="1" applyAlignment="1">
      <alignment horizontal="center" vertical="center" wrapText="1"/>
    </xf>
    <xf numFmtId="0" fontId="12" fillId="0" borderId="0" xfId="0" applyFont="1" applyBorder="1" applyAlignment="1">
      <alignment vertical="center"/>
    </xf>
    <xf numFmtId="165" fontId="21" fillId="0" borderId="0" xfId="0" applyNumberFormat="1" applyFont="1" applyBorder="1" applyAlignment="1">
      <alignment vertical="center"/>
    </xf>
    <xf numFmtId="0" fontId="21" fillId="0" borderId="1" xfId="0" applyFont="1" applyBorder="1" applyAlignment="1">
      <alignment vertical="center"/>
    </xf>
    <xf numFmtId="164" fontId="21" fillId="0" borderId="1" xfId="1" applyNumberFormat="1" applyFont="1" applyBorder="1" applyAlignment="1">
      <alignment vertical="center"/>
    </xf>
    <xf numFmtId="0" fontId="12" fillId="0" borderId="0" xfId="0" applyFont="1" applyFill="1" applyBorder="1" applyAlignment="1">
      <alignment horizontal="center" vertical="center"/>
    </xf>
    <xf numFmtId="164" fontId="12" fillId="0" borderId="0" xfId="1" applyNumberFormat="1" applyFont="1" applyFill="1" applyBorder="1" applyAlignment="1">
      <alignment vertical="center"/>
    </xf>
    <xf numFmtId="164" fontId="21" fillId="0" borderId="0" xfId="1" applyNumberFormat="1" applyFont="1" applyBorder="1" applyAlignment="1">
      <alignment vertical="center"/>
    </xf>
    <xf numFmtId="0" fontId="21" fillId="0" borderId="12" xfId="0" applyFont="1" applyBorder="1" applyAlignment="1">
      <alignment vertical="center"/>
    </xf>
    <xf numFmtId="0" fontId="12" fillId="0" borderId="12" xfId="0" applyFont="1" applyBorder="1" applyAlignment="1">
      <alignment horizontal="right" vertical="center"/>
    </xf>
    <xf numFmtId="164" fontId="12" fillId="0" borderId="12" xfId="1" applyNumberFormat="1" applyFont="1" applyBorder="1" applyAlignment="1">
      <alignment vertical="center"/>
    </xf>
    <xf numFmtId="0" fontId="12" fillId="0" borderId="0" xfId="1" applyNumberFormat="1" applyFont="1" applyBorder="1" applyAlignment="1">
      <alignment vertical="center"/>
    </xf>
    <xf numFmtId="0" fontId="21" fillId="0" borderId="0" xfId="0" applyFont="1" applyAlignment="1">
      <alignment horizontal="right" vertical="center"/>
    </xf>
    <xf numFmtId="0" fontId="6" fillId="0" borderId="0" xfId="0" applyFont="1" applyBorder="1" applyAlignment="1">
      <alignment vertical="center"/>
    </xf>
    <xf numFmtId="0" fontId="21" fillId="0" borderId="12" xfId="0" applyFont="1" applyBorder="1" applyAlignment="1">
      <alignment horizontal="center" vertical="center" wrapText="1"/>
    </xf>
    <xf numFmtId="0" fontId="21" fillId="0" borderId="1" xfId="0" applyFont="1" applyBorder="1" applyAlignment="1">
      <alignment horizontal="center" vertical="center" wrapText="1"/>
    </xf>
    <xf numFmtId="0" fontId="21" fillId="0" borderId="1" xfId="0" applyFont="1" applyBorder="1" applyAlignment="1">
      <alignment vertical="top" wrapText="1"/>
    </xf>
    <xf numFmtId="0" fontId="21" fillId="0" borderId="1" xfId="0" applyFont="1" applyBorder="1" applyAlignment="1">
      <alignment horizontal="center" vertical="top" wrapText="1"/>
    </xf>
    <xf numFmtId="164" fontId="21" fillId="0" borderId="1" xfId="0" applyNumberFormat="1" applyFont="1" applyBorder="1" applyAlignment="1">
      <alignment horizontal="center" vertical="top"/>
    </xf>
    <xf numFmtId="0" fontId="21" fillId="0" borderId="2" xfId="0" applyFont="1" applyBorder="1" applyAlignment="1">
      <alignment horizontal="center" vertical="center"/>
    </xf>
    <xf numFmtId="0" fontId="8" fillId="0" borderId="2" xfId="0" applyFont="1" applyFill="1" applyBorder="1" applyAlignment="1">
      <alignment vertical="center"/>
    </xf>
    <xf numFmtId="0" fontId="8" fillId="0" borderId="3" xfId="0" applyFont="1" applyFill="1" applyBorder="1" applyAlignment="1">
      <alignment horizontal="center" vertical="center"/>
    </xf>
    <xf numFmtId="165" fontId="8" fillId="0" borderId="2" xfId="0" applyNumberFormat="1" applyFont="1" applyFill="1" applyBorder="1" applyAlignment="1">
      <alignment horizontal="center" vertical="center"/>
    </xf>
    <xf numFmtId="0" fontId="8" fillId="0" borderId="2" xfId="0" applyFont="1" applyFill="1" applyBorder="1"/>
    <xf numFmtId="0" fontId="8" fillId="0" borderId="0" xfId="0" applyFont="1" applyFill="1"/>
    <xf numFmtId="0" fontId="8" fillId="0" borderId="4" xfId="0" applyFont="1" applyFill="1" applyBorder="1" applyAlignment="1">
      <alignment horizontal="left" vertical="center"/>
    </xf>
    <xf numFmtId="0" fontId="12" fillId="0" borderId="1" xfId="0" applyFont="1" applyBorder="1" applyAlignment="1">
      <alignment vertical="top"/>
    </xf>
    <xf numFmtId="3" fontId="12" fillId="0" borderId="0" xfId="0" applyNumberFormat="1" applyFont="1" applyBorder="1" applyAlignment="1">
      <alignment vertical="top"/>
    </xf>
    <xf numFmtId="14" fontId="21" fillId="0" borderId="0" xfId="0" applyNumberFormat="1" applyFont="1" applyAlignment="1">
      <alignment horizontal="right" vertical="top"/>
    </xf>
    <xf numFmtId="0" fontId="18" fillId="0" borderId="0" xfId="0" applyFont="1" applyAlignment="1">
      <alignment vertical="center"/>
    </xf>
    <xf numFmtId="0" fontId="3" fillId="0" borderId="0" xfId="0" applyFont="1" applyAlignment="1">
      <alignment vertical="center"/>
    </xf>
    <xf numFmtId="0" fontId="3" fillId="0" borderId="0" xfId="0" applyFont="1" applyBorder="1" applyAlignment="1">
      <alignment vertical="center"/>
    </xf>
    <xf numFmtId="0" fontId="11" fillId="0" borderId="0" xfId="0" applyFont="1" applyAlignment="1">
      <alignment vertical="center"/>
    </xf>
    <xf numFmtId="0" fontId="4" fillId="0" borderId="14" xfId="0" applyFont="1" applyFill="1" applyBorder="1" applyAlignment="1">
      <alignment horizontal="center" vertical="center"/>
    </xf>
    <xf numFmtId="0" fontId="4" fillId="0" borderId="1" xfId="0" applyFont="1" applyFill="1" applyBorder="1" applyAlignment="1">
      <alignment horizontal="center"/>
    </xf>
    <xf numFmtId="168" fontId="8" fillId="0" borderId="0" xfId="0" applyNumberFormat="1" applyFont="1" applyFill="1" applyBorder="1" applyAlignment="1">
      <alignment horizontal="center" vertical="center"/>
    </xf>
    <xf numFmtId="168" fontId="8" fillId="0" borderId="1" xfId="0" applyNumberFormat="1" applyFont="1" applyFill="1" applyBorder="1" applyAlignment="1">
      <alignment horizontal="center" vertical="center" wrapText="1"/>
    </xf>
    <xf numFmtId="168" fontId="3" fillId="0" borderId="1" xfId="0" applyNumberFormat="1" applyFont="1" applyFill="1" applyBorder="1" applyAlignment="1">
      <alignment horizontal="center" vertical="center"/>
    </xf>
    <xf numFmtId="168" fontId="7" fillId="0" borderId="0" xfId="0" applyNumberFormat="1" applyFont="1" applyFill="1" applyBorder="1" applyAlignment="1">
      <alignment horizontal="center" vertical="center"/>
    </xf>
    <xf numFmtId="168" fontId="3" fillId="0" borderId="0" xfId="0" applyNumberFormat="1" applyFont="1" applyFill="1" applyBorder="1" applyAlignment="1">
      <alignment horizontal="center" vertical="center"/>
    </xf>
    <xf numFmtId="168" fontId="3" fillId="0" borderId="0" xfId="0" applyNumberFormat="1" applyFont="1" applyFill="1" applyAlignment="1">
      <alignment horizontal="center" vertical="center"/>
    </xf>
    <xf numFmtId="168" fontId="3" fillId="0" borderId="11" xfId="0" applyNumberFormat="1" applyFont="1" applyFill="1" applyBorder="1" applyAlignment="1">
      <alignment horizontal="center" vertical="center"/>
    </xf>
    <xf numFmtId="168" fontId="21" fillId="0" borderId="0" xfId="0" applyNumberFormat="1" applyFont="1" applyAlignment="1">
      <alignment horizontal="right" vertical="top"/>
    </xf>
    <xf numFmtId="165" fontId="9" fillId="0" borderId="2" xfId="1" applyNumberFormat="1" applyFont="1" applyFill="1" applyBorder="1" applyAlignment="1">
      <alignment horizontal="right" vertical="center"/>
    </xf>
    <xf numFmtId="165" fontId="18" fillId="0" borderId="2" xfId="1" applyNumberFormat="1" applyFont="1" applyFill="1" applyBorder="1" applyAlignment="1">
      <alignment horizontal="right" vertical="center"/>
    </xf>
    <xf numFmtId="165" fontId="18" fillId="0" borderId="6" xfId="1" applyNumberFormat="1" applyFont="1" applyFill="1" applyBorder="1" applyAlignment="1">
      <alignment horizontal="right" vertical="center"/>
    </xf>
    <xf numFmtId="165" fontId="18" fillId="0" borderId="11" xfId="1" applyNumberFormat="1" applyFont="1" applyFill="1" applyBorder="1" applyAlignment="1">
      <alignment horizontal="right" vertical="center"/>
    </xf>
    <xf numFmtId="165" fontId="9" fillId="0" borderId="2" xfId="1" applyNumberFormat="1" applyFont="1" applyFill="1" applyBorder="1" applyAlignment="1">
      <alignment horizontal="right" vertical="top"/>
    </xf>
    <xf numFmtId="165" fontId="9" fillId="0" borderId="11" xfId="1" applyNumberFormat="1" applyFont="1" applyFill="1" applyBorder="1" applyAlignment="1">
      <alignment horizontal="right" vertical="center"/>
    </xf>
    <xf numFmtId="165" fontId="18" fillId="0" borderId="1" xfId="1" applyNumberFormat="1" applyFont="1" applyFill="1" applyBorder="1" applyAlignment="1">
      <alignment horizontal="right" vertical="center"/>
    </xf>
    <xf numFmtId="0" fontId="21" fillId="0" borderId="0" xfId="0" quotePrefix="1" applyFont="1" applyAlignment="1">
      <alignment vertical="top"/>
    </xf>
    <xf numFmtId="164" fontId="18" fillId="0" borderId="1" xfId="1" applyNumberFormat="1" applyFont="1" applyBorder="1" applyAlignment="1">
      <alignment horizontal="left" vertical="center" indent="1"/>
    </xf>
    <xf numFmtId="0" fontId="21" fillId="0" borderId="10" xfId="0" applyFont="1" applyBorder="1" applyAlignment="1">
      <alignment horizontal="center" vertical="top" wrapText="1"/>
    </xf>
    <xf numFmtId="0" fontId="21" fillId="0" borderId="10" xfId="0" applyFont="1" applyBorder="1" applyAlignment="1">
      <alignment horizontal="center" vertical="top"/>
    </xf>
    <xf numFmtId="0" fontId="21" fillId="0" borderId="14" xfId="0" applyFont="1" applyBorder="1" applyAlignment="1">
      <alignment horizontal="center" vertical="top"/>
    </xf>
    <xf numFmtId="0" fontId="21" fillId="0" borderId="14" xfId="0" applyFont="1" applyBorder="1" applyAlignment="1">
      <alignment vertical="top"/>
    </xf>
    <xf numFmtId="164" fontId="21" fillId="0" borderId="14" xfId="1" applyNumberFormat="1" applyFont="1" applyBorder="1" applyAlignment="1">
      <alignment vertical="top"/>
    </xf>
    <xf numFmtId="0" fontId="21" fillId="0" borderId="5" xfId="0" applyFont="1" applyBorder="1" applyAlignment="1">
      <alignment horizontal="center" vertical="top"/>
    </xf>
    <xf numFmtId="0" fontId="11" fillId="0" borderId="5" xfId="0" applyFont="1" applyBorder="1" applyAlignment="1">
      <alignment vertical="top"/>
    </xf>
    <xf numFmtId="0" fontId="21" fillId="0" borderId="5" xfId="0" applyFont="1" applyBorder="1" applyAlignment="1">
      <alignment vertical="top"/>
    </xf>
    <xf numFmtId="165" fontId="21" fillId="0" borderId="5" xfId="0" applyNumberFormat="1" applyFont="1" applyBorder="1" applyAlignment="1">
      <alignment vertical="top"/>
    </xf>
    <xf numFmtId="168" fontId="38" fillId="0" borderId="0" xfId="0" applyNumberFormat="1" applyFont="1" applyAlignment="1">
      <alignment horizontal="left" vertical="top"/>
    </xf>
    <xf numFmtId="0" fontId="21" fillId="0" borderId="0" xfId="0" applyFont="1" applyBorder="1" applyAlignment="1">
      <alignment horizontal="left" vertical="top"/>
    </xf>
    <xf numFmtId="166" fontId="3" fillId="0" borderId="4" xfId="0" applyNumberFormat="1" applyFont="1" applyFill="1" applyBorder="1" applyAlignment="1">
      <alignment horizontal="left" vertical="center"/>
    </xf>
    <xf numFmtId="165" fontId="3" fillId="0" borderId="8" xfId="0" applyNumberFormat="1" applyFont="1" applyFill="1" applyBorder="1"/>
    <xf numFmtId="165" fontId="3" fillId="0" borderId="0" xfId="0" applyNumberFormat="1" applyFont="1" applyFill="1" applyBorder="1" applyAlignment="1">
      <alignment horizontal="center" vertical="center"/>
    </xf>
    <xf numFmtId="0" fontId="4" fillId="0" borderId="0" xfId="0" applyNumberFormat="1" applyFont="1" applyFill="1" applyBorder="1" applyAlignment="1">
      <alignment horizontal="right" vertical="center"/>
    </xf>
    <xf numFmtId="168" fontId="4" fillId="0" borderId="0" xfId="0" applyNumberFormat="1" applyFont="1" applyFill="1" applyBorder="1" applyAlignment="1">
      <alignment horizontal="left" vertical="center"/>
    </xf>
    <xf numFmtId="165" fontId="21" fillId="0" borderId="0" xfId="0" applyNumberFormat="1" applyFont="1" applyAlignment="1">
      <alignment vertical="top"/>
    </xf>
    <xf numFmtId="164" fontId="21" fillId="0" borderId="1" xfId="0" applyNumberFormat="1" applyFont="1" applyBorder="1" applyAlignment="1">
      <alignment vertical="top" wrapText="1"/>
    </xf>
    <xf numFmtId="167" fontId="21" fillId="0" borderId="0" xfId="0" applyNumberFormat="1" applyFont="1" applyAlignment="1">
      <alignment vertical="top"/>
    </xf>
    <xf numFmtId="167" fontId="21" fillId="0" borderId="0" xfId="0" applyNumberFormat="1" applyFont="1" applyBorder="1" applyAlignment="1">
      <alignment vertical="top"/>
    </xf>
    <xf numFmtId="0" fontId="28" fillId="0" borderId="0" xfId="0" applyFont="1" applyAlignment="1">
      <alignment vertical="center"/>
    </xf>
    <xf numFmtId="166" fontId="39" fillId="0" borderId="2" xfId="0" applyNumberFormat="1" applyFont="1" applyFill="1" applyBorder="1" applyAlignment="1">
      <alignment horizontal="right" vertical="center"/>
    </xf>
    <xf numFmtId="164" fontId="39" fillId="0" borderId="2" xfId="0" applyNumberFormat="1" applyFont="1" applyFill="1" applyBorder="1" applyAlignment="1">
      <alignment horizontal="right" vertical="center"/>
    </xf>
    <xf numFmtId="164" fontId="39" fillId="0" borderId="6" xfId="0" applyNumberFormat="1" applyFont="1" applyFill="1" applyBorder="1" applyAlignment="1">
      <alignment horizontal="right" vertical="center"/>
    </xf>
    <xf numFmtId="164" fontId="8" fillId="0" borderId="0" xfId="0" applyNumberFormat="1" applyFont="1" applyAlignment="1">
      <alignment horizontal="center" vertical="center"/>
    </xf>
    <xf numFmtId="0" fontId="8" fillId="0" borderId="0" xfId="0" applyFont="1" applyAlignment="1">
      <alignment vertical="center"/>
    </xf>
    <xf numFmtId="166" fontId="39" fillId="0" borderId="2" xfId="0" applyNumberFormat="1" applyFont="1" applyFill="1" applyBorder="1"/>
    <xf numFmtId="164" fontId="39" fillId="0" borderId="2" xfId="0" applyNumberFormat="1" applyFont="1" applyFill="1" applyBorder="1"/>
    <xf numFmtId="168" fontId="8" fillId="0" borderId="1" xfId="0" applyNumberFormat="1" applyFont="1" applyFill="1" applyBorder="1" applyAlignment="1">
      <alignment horizontal="center" vertical="top" wrapText="1"/>
    </xf>
    <xf numFmtId="0" fontId="4" fillId="0" borderId="0" xfId="0" applyFont="1" applyFill="1" applyAlignment="1">
      <alignment horizontal="right"/>
    </xf>
    <xf numFmtId="165" fontId="3" fillId="0" borderId="0" xfId="0" applyNumberFormat="1" applyFont="1" applyFill="1" applyAlignment="1">
      <alignment horizontal="center" vertical="center"/>
    </xf>
    <xf numFmtId="0" fontId="5" fillId="0" borderId="0" xfId="0" applyFont="1" applyAlignment="1">
      <alignment vertical="center"/>
    </xf>
    <xf numFmtId="0" fontId="29" fillId="0" borderId="0" xfId="0" applyFont="1" applyAlignment="1">
      <alignment horizontal="center" vertical="center"/>
    </xf>
    <xf numFmtId="0" fontId="5" fillId="0" borderId="0" xfId="0" applyFont="1" applyBorder="1" applyAlignment="1">
      <alignment vertical="center"/>
    </xf>
    <xf numFmtId="0" fontId="30" fillId="0" borderId="0" xfId="0" applyFont="1" applyAlignment="1">
      <alignment horizontal="center" vertical="center"/>
    </xf>
    <xf numFmtId="0" fontId="12" fillId="0" borderId="0" xfId="0" applyFont="1" applyAlignment="1">
      <alignment horizontal="right" vertical="center"/>
    </xf>
    <xf numFmtId="165" fontId="21" fillId="0" borderId="0" xfId="1" applyNumberFormat="1" applyFont="1" applyBorder="1" applyAlignment="1">
      <alignment vertical="center"/>
    </xf>
    <xf numFmtId="165" fontId="5" fillId="0" borderId="0" xfId="0" applyNumberFormat="1" applyFont="1" applyAlignment="1">
      <alignment vertical="center"/>
    </xf>
    <xf numFmtId="9" fontId="32" fillId="0" borderId="0" xfId="0" applyNumberFormat="1" applyFont="1" applyAlignment="1">
      <alignment horizontal="center" vertical="center"/>
    </xf>
    <xf numFmtId="165" fontId="32" fillId="0" borderId="0" xfId="1" applyNumberFormat="1" applyFont="1" applyBorder="1" applyAlignment="1">
      <alignment vertical="center"/>
    </xf>
    <xf numFmtId="165" fontId="21" fillId="0" borderId="0" xfId="1" applyNumberFormat="1" applyFont="1" applyBorder="1" applyAlignment="1">
      <alignment horizontal="right" vertical="center"/>
    </xf>
    <xf numFmtId="165" fontId="30" fillId="0" borderId="0" xfId="1" applyNumberFormat="1" applyFont="1" applyBorder="1" applyAlignment="1">
      <alignment vertical="center"/>
    </xf>
    <xf numFmtId="165" fontId="33" fillId="0" borderId="0" xfId="1" applyNumberFormat="1" applyFont="1" applyBorder="1" applyAlignment="1">
      <alignment vertical="center"/>
    </xf>
    <xf numFmtId="165" fontId="21" fillId="0" borderId="0" xfId="1" applyNumberFormat="1" applyFont="1" applyAlignment="1">
      <alignment vertical="center"/>
    </xf>
    <xf numFmtId="165" fontId="30" fillId="0" borderId="0" xfId="1" applyNumberFormat="1" applyFont="1" applyAlignment="1">
      <alignment horizontal="center" vertical="center"/>
    </xf>
    <xf numFmtId="165" fontId="12" fillId="0" borderId="0" xfId="1" applyNumberFormat="1" applyFont="1" applyAlignment="1">
      <alignment vertical="center"/>
    </xf>
    <xf numFmtId="9" fontId="21" fillId="0" borderId="0" xfId="0" applyNumberFormat="1" applyFont="1" applyAlignment="1">
      <alignment horizontal="center" vertical="center"/>
    </xf>
    <xf numFmtId="165" fontId="12" fillId="0" borderId="0" xfId="1" applyNumberFormat="1" applyFont="1" applyBorder="1" applyAlignment="1">
      <alignment vertical="center"/>
    </xf>
    <xf numFmtId="0" fontId="18" fillId="0" borderId="0" xfId="0" applyFont="1" applyAlignment="1">
      <alignment horizontal="right" vertical="center"/>
    </xf>
    <xf numFmtId="170" fontId="18" fillId="0" borderId="0" xfId="0" applyNumberFormat="1" applyFont="1" applyAlignment="1">
      <alignment horizontal="left" vertical="center"/>
    </xf>
    <xf numFmtId="0" fontId="24" fillId="0" borderId="0" xfId="0" applyFont="1" applyAlignment="1">
      <alignment vertical="center"/>
    </xf>
    <xf numFmtId="0" fontId="21" fillId="6" borderId="1" xfId="0" applyFont="1" applyFill="1" applyBorder="1" applyAlignment="1">
      <alignment horizontal="center" vertical="center" wrapText="1"/>
    </xf>
    <xf numFmtId="0" fontId="21" fillId="6" borderId="1" xfId="0" applyFont="1" applyFill="1" applyBorder="1" applyAlignment="1">
      <alignment horizontal="center" vertical="center"/>
    </xf>
    <xf numFmtId="0" fontId="21" fillId="7" borderId="1" xfId="0" applyFont="1" applyFill="1" applyBorder="1" applyAlignment="1">
      <alignment vertical="center"/>
    </xf>
    <xf numFmtId="164" fontId="12" fillId="7" borderId="1" xfId="1" applyNumberFormat="1" applyFont="1" applyFill="1" applyBorder="1" applyAlignment="1">
      <alignment vertical="center"/>
    </xf>
    <xf numFmtId="164" fontId="12" fillId="7" borderId="1" xfId="1" applyNumberFormat="1" applyFont="1" applyFill="1" applyBorder="1" applyAlignment="1">
      <alignment vertical="top"/>
    </xf>
    <xf numFmtId="164" fontId="12" fillId="7" borderId="1" xfId="0" applyNumberFormat="1" applyFont="1" applyFill="1" applyBorder="1" applyAlignment="1">
      <alignment vertical="top"/>
    </xf>
    <xf numFmtId="164" fontId="21" fillId="7" borderId="1" xfId="0" applyNumberFormat="1" applyFont="1" applyFill="1" applyBorder="1" applyAlignment="1">
      <alignment vertical="top"/>
    </xf>
    <xf numFmtId="0" fontId="21" fillId="6" borderId="1" xfId="0" applyFont="1" applyFill="1" applyBorder="1" applyAlignment="1">
      <alignment horizontal="center" vertical="top" wrapText="1"/>
    </xf>
    <xf numFmtId="0" fontId="21" fillId="6" borderId="1" xfId="0" applyFont="1" applyFill="1" applyBorder="1" applyAlignment="1">
      <alignment horizontal="center" vertical="top"/>
    </xf>
    <xf numFmtId="0" fontId="21" fillId="6" borderId="1" xfId="0" applyFont="1" applyFill="1" applyBorder="1" applyAlignment="1">
      <alignment vertical="top" wrapText="1"/>
    </xf>
    <xf numFmtId="0" fontId="21" fillId="6" borderId="1" xfId="0" applyFont="1" applyFill="1" applyBorder="1" applyAlignment="1">
      <alignment vertical="top"/>
    </xf>
    <xf numFmtId="9" fontId="12" fillId="7" borderId="1" xfId="0" applyNumberFormat="1" applyFont="1" applyFill="1" applyBorder="1" applyAlignment="1">
      <alignment horizontal="center" vertical="top"/>
    </xf>
    <xf numFmtId="0" fontId="21" fillId="7" borderId="1" xfId="0" applyFont="1" applyFill="1" applyBorder="1" applyAlignment="1">
      <alignment vertical="top"/>
    </xf>
    <xf numFmtId="164" fontId="9" fillId="7" borderId="1" xfId="0" applyNumberFormat="1" applyFont="1" applyFill="1" applyBorder="1" applyAlignment="1">
      <alignment vertical="center"/>
    </xf>
    <xf numFmtId="164" fontId="9" fillId="7" borderId="1" xfId="0" applyNumberFormat="1" applyFont="1" applyFill="1" applyBorder="1" applyAlignment="1">
      <alignment horizontal="left" vertical="center" indent="1"/>
    </xf>
    <xf numFmtId="0" fontId="9" fillId="6" borderId="1" xfId="0" applyFont="1" applyFill="1" applyBorder="1" applyAlignment="1">
      <alignment vertical="center"/>
    </xf>
    <xf numFmtId="0" fontId="9" fillId="6" borderId="1" xfId="0" applyFont="1" applyFill="1" applyBorder="1" applyAlignment="1">
      <alignment horizontal="center" vertical="center"/>
    </xf>
    <xf numFmtId="0" fontId="18" fillId="0" borderId="2" xfId="0" applyFont="1" applyFill="1" applyBorder="1" applyAlignment="1">
      <alignment vertical="center"/>
    </xf>
    <xf numFmtId="0" fontId="9" fillId="0" borderId="12" xfId="0" applyFont="1" applyFill="1" applyBorder="1" applyAlignment="1">
      <alignment vertical="center"/>
    </xf>
    <xf numFmtId="0" fontId="18" fillId="0" borderId="12" xfId="0" applyFont="1" applyFill="1" applyBorder="1" applyAlignment="1">
      <alignment vertical="center"/>
    </xf>
    <xf numFmtId="0" fontId="18" fillId="0" borderId="0" xfId="0" applyFont="1" applyBorder="1" applyAlignment="1">
      <alignment vertical="center" wrapText="1"/>
    </xf>
    <xf numFmtId="0" fontId="21" fillId="0" borderId="0" xfId="0" applyFont="1" applyFill="1" applyBorder="1" applyAlignment="1">
      <alignment horizontal="left" vertical="center" wrapText="1"/>
    </xf>
    <xf numFmtId="0" fontId="10" fillId="0" borderId="0" xfId="0" applyFont="1" applyAlignment="1">
      <alignment horizontal="center" vertical="center"/>
    </xf>
    <xf numFmtId="0" fontId="6" fillId="0" borderId="0" xfId="0" applyFont="1" applyAlignment="1">
      <alignment horizontal="center" vertical="center"/>
    </xf>
    <xf numFmtId="164" fontId="6" fillId="0" borderId="0" xfId="0" applyNumberFormat="1" applyFont="1" applyAlignment="1">
      <alignment horizontal="center" vertical="center"/>
    </xf>
    <xf numFmtId="0" fontId="6" fillId="0" borderId="0" xfId="0" applyFont="1" applyAlignment="1">
      <alignment vertical="center"/>
    </xf>
    <xf numFmtId="0" fontId="13" fillId="0" borderId="0" xfId="0" applyFont="1" applyBorder="1" applyAlignment="1">
      <alignment horizontal="center" vertical="center"/>
    </xf>
    <xf numFmtId="0" fontId="14" fillId="0" borderId="0" xfId="0" applyFont="1" applyBorder="1" applyAlignment="1">
      <alignment horizontal="center" vertical="center"/>
    </xf>
    <xf numFmtId="164" fontId="3" fillId="0" borderId="0" xfId="0" applyNumberFormat="1" applyFont="1" applyAlignment="1">
      <alignment vertical="center"/>
    </xf>
    <xf numFmtId="0" fontId="8" fillId="0" borderId="0" xfId="0" applyFont="1" applyFill="1" applyBorder="1" applyAlignment="1">
      <alignment vertical="center"/>
    </xf>
    <xf numFmtId="0" fontId="3" fillId="0" borderId="1" xfId="0" applyFont="1" applyBorder="1" applyAlignment="1">
      <alignment horizontal="center" vertical="center"/>
    </xf>
    <xf numFmtId="0" fontId="3" fillId="0" borderId="1" xfId="0" applyFont="1" applyBorder="1" applyAlignment="1">
      <alignment vertical="center"/>
    </xf>
    <xf numFmtId="164" fontId="3" fillId="0" borderId="1" xfId="1" applyNumberFormat="1" applyFont="1" applyBorder="1" applyAlignment="1">
      <alignment vertical="center"/>
    </xf>
    <xf numFmtId="164" fontId="3" fillId="0" borderId="1" xfId="1" applyNumberFormat="1" applyFont="1" applyBorder="1" applyAlignment="1">
      <alignment vertical="center"/>
    </xf>
    <xf numFmtId="164" fontId="22" fillId="0" borderId="1" xfId="1" applyNumberFormat="1" applyFont="1" applyFill="1" applyBorder="1" applyAlignment="1">
      <alignment vertical="center"/>
    </xf>
    <xf numFmtId="164" fontId="3" fillId="0" borderId="1" xfId="1" applyNumberFormat="1" applyFont="1" applyFill="1" applyBorder="1" applyAlignment="1">
      <alignment vertical="center"/>
    </xf>
    <xf numFmtId="164" fontId="3" fillId="0" borderId="1" xfId="1" applyNumberFormat="1" applyFont="1" applyBorder="1" applyAlignment="1">
      <alignment horizontal="right" vertical="center"/>
    </xf>
    <xf numFmtId="164" fontId="3" fillId="0" borderId="0" xfId="1" applyNumberFormat="1" applyFont="1" applyBorder="1" applyAlignment="1">
      <alignment vertical="center"/>
    </xf>
    <xf numFmtId="164" fontId="12" fillId="0" borderId="0" xfId="0" applyNumberFormat="1" applyFont="1" applyAlignment="1">
      <alignment vertical="center"/>
    </xf>
    <xf numFmtId="164" fontId="3" fillId="0" borderId="1" xfId="0" applyNumberFormat="1" applyFont="1" applyBorder="1" applyAlignment="1">
      <alignment vertical="center"/>
    </xf>
    <xf numFmtId="0" fontId="3" fillId="0" borderId="0" xfId="0" applyFont="1" applyBorder="1" applyAlignment="1">
      <alignment horizontal="center" vertical="center"/>
    </xf>
    <xf numFmtId="164" fontId="12" fillId="0" borderId="0" xfId="0" applyNumberFormat="1" applyFont="1" applyBorder="1" applyAlignment="1">
      <alignment vertical="center"/>
    </xf>
    <xf numFmtId="164" fontId="22" fillId="7" borderId="1" xfId="0" applyNumberFormat="1" applyFont="1" applyFill="1" applyBorder="1" applyAlignment="1">
      <alignment vertical="center"/>
    </xf>
    <xf numFmtId="164" fontId="4" fillId="0" borderId="0" xfId="0" applyNumberFormat="1" applyFont="1" applyBorder="1" applyAlignment="1">
      <alignment vertical="center"/>
    </xf>
    <xf numFmtId="0" fontId="3" fillId="0" borderId="12" xfId="0" applyFont="1" applyBorder="1" applyAlignment="1">
      <alignment horizontal="center" vertical="center"/>
    </xf>
    <xf numFmtId="0" fontId="3" fillId="0" borderId="12" xfId="0" applyFont="1" applyBorder="1" applyAlignment="1">
      <alignment vertical="center"/>
    </xf>
    <xf numFmtId="164" fontId="3" fillId="0" borderId="1" xfId="1" applyNumberFormat="1" applyFont="1" applyFill="1" applyBorder="1" applyAlignment="1">
      <alignment vertical="center"/>
    </xf>
    <xf numFmtId="164" fontId="4" fillId="0" borderId="0" xfId="1" applyNumberFormat="1" applyFont="1" applyBorder="1" applyAlignment="1">
      <alignment vertical="center"/>
    </xf>
    <xf numFmtId="164" fontId="4" fillId="0" borderId="1" xfId="1" applyNumberFormat="1" applyFont="1" applyFill="1" applyBorder="1" applyAlignment="1">
      <alignment vertical="center"/>
    </xf>
    <xf numFmtId="164" fontId="23" fillId="0" borderId="1" xfId="1" applyNumberFormat="1" applyFont="1" applyFill="1" applyBorder="1" applyAlignment="1">
      <alignment vertical="center"/>
    </xf>
    <xf numFmtId="164" fontId="4" fillId="7" borderId="1" xfId="1" applyNumberFormat="1" applyFont="1" applyFill="1" applyBorder="1" applyAlignment="1">
      <alignment vertical="center"/>
    </xf>
    <xf numFmtId="164" fontId="23" fillId="7" borderId="1" xfId="1" applyNumberFormat="1" applyFont="1" applyFill="1" applyBorder="1" applyAlignment="1">
      <alignment vertical="center"/>
    </xf>
    <xf numFmtId="164" fontId="4" fillId="0" borderId="12" xfId="1" applyNumberFormat="1" applyFont="1" applyBorder="1" applyAlignment="1">
      <alignment vertical="center"/>
    </xf>
    <xf numFmtId="164" fontId="4" fillId="0" borderId="12" xfId="1" applyNumberFormat="1" applyFont="1" applyFill="1" applyBorder="1" applyAlignment="1">
      <alignment vertical="center"/>
    </xf>
    <xf numFmtId="164" fontId="23" fillId="0" borderId="12" xfId="1" applyNumberFormat="1" applyFont="1" applyFill="1" applyBorder="1" applyAlignment="1">
      <alignment vertical="center"/>
    </xf>
    <xf numFmtId="0" fontId="4" fillId="4" borderId="12" xfId="0" applyFont="1" applyFill="1" applyBorder="1" applyAlignment="1">
      <alignment horizontal="center" vertical="center"/>
    </xf>
    <xf numFmtId="0" fontId="4" fillId="4" borderId="3" xfId="0" applyFont="1" applyFill="1" applyBorder="1" applyAlignment="1">
      <alignment vertical="center"/>
    </xf>
    <xf numFmtId="164" fontId="22" fillId="4" borderId="1" xfId="1" applyNumberFormat="1" applyFont="1" applyFill="1" applyBorder="1" applyAlignment="1">
      <alignment vertical="center"/>
    </xf>
    <xf numFmtId="164" fontId="4" fillId="0" borderId="0" xfId="1" applyNumberFormat="1" applyFont="1" applyFill="1" applyBorder="1" applyAlignment="1">
      <alignment vertical="center"/>
    </xf>
    <xf numFmtId="0" fontId="3" fillId="0" borderId="0" xfId="0" applyFont="1" applyBorder="1" applyAlignment="1">
      <alignment vertical="center" wrapText="1"/>
    </xf>
    <xf numFmtId="0" fontId="3" fillId="0" borderId="0" xfId="0" applyFont="1" applyBorder="1" applyAlignment="1">
      <alignment horizontal="left" vertical="center" wrapText="1"/>
    </xf>
    <xf numFmtId="49" fontId="3" fillId="0" borderId="0" xfId="0" applyNumberFormat="1" applyFont="1" applyBorder="1" applyAlignment="1">
      <alignment vertical="center" wrapText="1"/>
    </xf>
    <xf numFmtId="0" fontId="21" fillId="0" borderId="0" xfId="0" applyFont="1" applyBorder="1" applyAlignment="1">
      <alignment vertical="center" wrapText="1"/>
    </xf>
    <xf numFmtId="0" fontId="21" fillId="0" borderId="0" xfId="0" applyFont="1" applyFill="1" applyBorder="1" applyAlignment="1">
      <alignment vertical="center" wrapText="1"/>
    </xf>
    <xf numFmtId="164" fontId="7" fillId="0" borderId="0" xfId="0" applyNumberFormat="1" applyFont="1" applyFill="1" applyBorder="1" applyAlignment="1">
      <alignment vertical="center" wrapText="1"/>
    </xf>
    <xf numFmtId="49" fontId="4" fillId="0" borderId="0" xfId="0" applyNumberFormat="1" applyFont="1" applyBorder="1" applyAlignment="1">
      <alignment horizontal="left" vertical="center" wrapText="1"/>
    </xf>
    <xf numFmtId="164" fontId="21" fillId="0" borderId="0" xfId="0" applyNumberFormat="1" applyFont="1" applyFill="1" applyBorder="1" applyAlignment="1">
      <alignment vertical="center" wrapText="1"/>
    </xf>
    <xf numFmtId="164" fontId="8" fillId="0" borderId="0" xfId="0" applyNumberFormat="1" applyFont="1" applyFill="1" applyBorder="1" applyAlignment="1">
      <alignment vertical="center" wrapText="1"/>
    </xf>
    <xf numFmtId="164" fontId="18" fillId="0" borderId="0" xfId="0" applyNumberFormat="1" applyFont="1" applyAlignment="1">
      <alignment vertical="center"/>
    </xf>
    <xf numFmtId="164" fontId="18" fillId="0" borderId="0" xfId="0" applyNumberFormat="1" applyFont="1" applyFill="1" applyAlignment="1">
      <alignment vertical="center"/>
    </xf>
    <xf numFmtId="0" fontId="7" fillId="6" borderId="11" xfId="0" applyFont="1" applyFill="1" applyBorder="1" applyAlignment="1">
      <alignment horizontal="center" vertical="center" wrapText="1"/>
    </xf>
    <xf numFmtId="0" fontId="7" fillId="0" borderId="0" xfId="0" applyFont="1" applyFill="1" applyBorder="1" applyAlignment="1">
      <alignment horizontal="center" vertical="center" wrapText="1"/>
    </xf>
    <xf numFmtId="164" fontId="7" fillId="0" borderId="0" xfId="0" applyNumberFormat="1" applyFont="1" applyBorder="1" applyAlignment="1">
      <alignment horizontal="center" vertical="center" wrapText="1"/>
    </xf>
    <xf numFmtId="0" fontId="7" fillId="0" borderId="0" xfId="0" applyFont="1" applyBorder="1" applyAlignment="1">
      <alignment horizontal="center" vertical="center" wrapText="1"/>
    </xf>
    <xf numFmtId="0" fontId="18" fillId="0" borderId="0" xfId="0" applyFont="1" applyAlignment="1">
      <alignment vertical="center" wrapText="1"/>
    </xf>
    <xf numFmtId="0" fontId="13" fillId="0" borderId="0" xfId="0" applyFont="1" applyAlignment="1">
      <alignment horizontal="center" vertical="center"/>
    </xf>
    <xf numFmtId="0" fontId="3" fillId="0" borderId="0" xfId="0" applyFont="1" applyAlignment="1">
      <alignment horizontal="right" vertical="center"/>
    </xf>
    <xf numFmtId="0" fontId="7" fillId="6" borderId="1" xfId="0" applyFont="1" applyFill="1" applyBorder="1" applyAlignment="1">
      <alignment horizontal="center" vertical="center" wrapText="1"/>
    </xf>
    <xf numFmtId="0" fontId="7" fillId="6" borderId="1" xfId="0" applyFont="1" applyFill="1" applyBorder="1" applyAlignment="1">
      <alignment horizontal="center" vertical="top" wrapText="1"/>
    </xf>
    <xf numFmtId="0" fontId="3" fillId="0" borderId="12" xfId="0" applyFont="1" applyFill="1" applyBorder="1" applyAlignment="1">
      <alignment vertical="center"/>
    </xf>
    <xf numFmtId="0" fontId="3" fillId="0" borderId="3" xfId="0" applyFont="1" applyFill="1" applyBorder="1" applyAlignment="1">
      <alignment vertical="center"/>
    </xf>
    <xf numFmtId="1" fontId="3" fillId="0" borderId="0" xfId="0" applyNumberFormat="1" applyFont="1" applyAlignment="1">
      <alignment vertical="center"/>
    </xf>
    <xf numFmtId="1" fontId="6" fillId="0" borderId="0" xfId="0" applyNumberFormat="1" applyFont="1" applyAlignment="1">
      <alignment horizontal="center" vertical="center"/>
    </xf>
    <xf numFmtId="1" fontId="13" fillId="0" borderId="0" xfId="0" applyNumberFormat="1" applyFont="1" applyBorder="1" applyAlignment="1">
      <alignment horizontal="center" vertical="center"/>
    </xf>
    <xf numFmtId="1" fontId="7" fillId="6" borderId="11" xfId="0" applyNumberFormat="1" applyFont="1" applyFill="1" applyBorder="1" applyAlignment="1">
      <alignment horizontal="center" vertical="center" wrapText="1"/>
    </xf>
    <xf numFmtId="1" fontId="3" fillId="0" borderId="12" xfId="0" applyNumberFormat="1" applyFont="1" applyFill="1" applyBorder="1" applyAlignment="1">
      <alignment vertical="center"/>
    </xf>
    <xf numFmtId="1" fontId="4" fillId="0" borderId="12" xfId="0" applyNumberFormat="1" applyFont="1" applyBorder="1" applyAlignment="1">
      <alignment horizontal="right" vertical="center" wrapText="1"/>
    </xf>
    <xf numFmtId="1" fontId="4" fillId="4" borderId="12" xfId="0" applyNumberFormat="1" applyFont="1" applyFill="1" applyBorder="1" applyAlignment="1">
      <alignment horizontal="right" vertical="center"/>
    </xf>
    <xf numFmtId="0" fontId="21" fillId="0" borderId="12" xfId="0" applyFont="1" applyBorder="1" applyAlignment="1">
      <alignment horizontal="center" vertical="center"/>
    </xf>
    <xf numFmtId="164" fontId="21" fillId="0" borderId="12" xfId="1" applyNumberFormat="1" applyFont="1" applyBorder="1" applyAlignment="1">
      <alignment vertical="center"/>
    </xf>
    <xf numFmtId="169" fontId="40" fillId="0" borderId="0" xfId="0" applyNumberFormat="1" applyFont="1" applyBorder="1" applyAlignment="1">
      <alignment vertical="center"/>
    </xf>
    <xf numFmtId="0" fontId="21" fillId="0" borderId="12" xfId="0" applyFont="1" applyBorder="1" applyAlignment="1">
      <alignment horizontal="left" vertical="top"/>
    </xf>
    <xf numFmtId="0" fontId="11" fillId="0" borderId="12" xfId="0" applyFont="1" applyBorder="1" applyAlignment="1"/>
    <xf numFmtId="174" fontId="21" fillId="6" borderId="1" xfId="0" applyNumberFormat="1" applyFont="1" applyFill="1" applyBorder="1" applyAlignment="1">
      <alignment horizontal="center" vertical="center"/>
    </xf>
    <xf numFmtId="174" fontId="12" fillId="0" borderId="0" xfId="0" applyNumberFormat="1" applyFont="1" applyAlignment="1">
      <alignment horizontal="center" vertical="top"/>
    </xf>
    <xf numFmtId="174" fontId="9" fillId="6" borderId="1" xfId="0" applyNumberFormat="1" applyFont="1" applyFill="1" applyBorder="1" applyAlignment="1">
      <alignment horizontal="center" vertical="center"/>
    </xf>
    <xf numFmtId="174" fontId="18" fillId="0" borderId="1" xfId="0" quotePrefix="1" applyNumberFormat="1" applyFont="1" applyBorder="1" applyAlignment="1">
      <alignment horizontal="right" vertical="center" indent="1"/>
    </xf>
    <xf numFmtId="174" fontId="9" fillId="7" borderId="1" xfId="0" applyNumberFormat="1" applyFont="1" applyFill="1" applyBorder="1" applyAlignment="1">
      <alignment vertical="center"/>
    </xf>
    <xf numFmtId="174" fontId="9" fillId="0" borderId="10" xfId="0" applyNumberFormat="1" applyFont="1" applyFill="1" applyBorder="1" applyAlignment="1">
      <alignment vertical="center"/>
    </xf>
    <xf numFmtId="174" fontId="12" fillId="0" borderId="0" xfId="0" applyNumberFormat="1" applyFont="1" applyBorder="1" applyAlignment="1">
      <alignment horizontal="right" vertical="top"/>
    </xf>
    <xf numFmtId="174" fontId="21" fillId="0" borderId="0" xfId="0" applyNumberFormat="1" applyFont="1" applyBorder="1" applyAlignment="1">
      <alignment vertical="top"/>
    </xf>
    <xf numFmtId="174" fontId="21" fillId="0" borderId="0" xfId="0" applyNumberFormat="1" applyFont="1" applyAlignment="1">
      <alignment vertical="top"/>
    </xf>
    <xf numFmtId="174" fontId="21" fillId="0" borderId="0" xfId="0" applyNumberFormat="1" applyFont="1" applyAlignment="1">
      <alignment horizontal="center" vertical="top"/>
    </xf>
    <xf numFmtId="174" fontId="21" fillId="0" borderId="0" xfId="0" applyNumberFormat="1" applyFont="1" applyBorder="1" applyAlignment="1">
      <alignment horizontal="right" vertical="top"/>
    </xf>
    <xf numFmtId="174" fontId="6" fillId="0" borderId="0" xfId="0" applyNumberFormat="1" applyFont="1" applyAlignment="1">
      <alignment horizontal="center" vertical="center"/>
    </xf>
    <xf numFmtId="174" fontId="9" fillId="0" borderId="12" xfId="0" applyNumberFormat="1" applyFont="1" applyFill="1" applyBorder="1" applyAlignment="1">
      <alignment vertical="center"/>
    </xf>
    <xf numFmtId="174" fontId="9" fillId="0" borderId="0" xfId="0" applyNumberFormat="1" applyFont="1" applyFill="1" applyBorder="1" applyAlignment="1">
      <alignment vertical="center"/>
    </xf>
    <xf numFmtId="174" fontId="9" fillId="0" borderId="0" xfId="0" applyNumberFormat="1" applyFont="1" applyBorder="1" applyAlignment="1">
      <alignment vertical="center"/>
    </xf>
    <xf numFmtId="174" fontId="9" fillId="0" borderId="1" xfId="0" applyNumberFormat="1" applyFont="1" applyBorder="1" applyAlignment="1">
      <alignment vertical="center"/>
    </xf>
    <xf numFmtId="174" fontId="12" fillId="0" borderId="0" xfId="0" applyNumberFormat="1" applyFont="1" applyBorder="1" applyAlignment="1">
      <alignment vertical="top"/>
    </xf>
    <xf numFmtId="174" fontId="12" fillId="0" borderId="0" xfId="0" applyNumberFormat="1" applyFont="1" applyAlignment="1">
      <alignment vertical="top"/>
    </xf>
    <xf numFmtId="174" fontId="9" fillId="0" borderId="0" xfId="0" applyNumberFormat="1" applyFont="1" applyBorder="1" applyAlignment="1">
      <alignment vertical="top"/>
    </xf>
    <xf numFmtId="174" fontId="11" fillId="0" borderId="0" xfId="0" applyNumberFormat="1" applyFont="1" applyBorder="1" applyAlignment="1">
      <alignment horizontal="left" vertical="center"/>
    </xf>
    <xf numFmtId="174" fontId="21" fillId="6" borderId="1" xfId="0" applyNumberFormat="1" applyFont="1" applyFill="1" applyBorder="1" applyAlignment="1">
      <alignment horizontal="center" vertical="top"/>
    </xf>
    <xf numFmtId="174" fontId="21" fillId="0" borderId="10" xfId="0" applyNumberFormat="1" applyFont="1" applyBorder="1" applyAlignment="1">
      <alignment horizontal="center" vertical="top"/>
    </xf>
    <xf numFmtId="174" fontId="21" fillId="0" borderId="5" xfId="0" applyNumberFormat="1" applyFont="1" applyBorder="1" applyAlignment="1">
      <alignment vertical="top"/>
    </xf>
    <xf numFmtId="174" fontId="18" fillId="0" borderId="12" xfId="0" quotePrefix="1" applyNumberFormat="1" applyFont="1" applyBorder="1" applyAlignment="1">
      <alignment horizontal="center" vertical="center"/>
    </xf>
    <xf numFmtId="174" fontId="21" fillId="7" borderId="1" xfId="0" applyNumberFormat="1" applyFont="1" applyFill="1" applyBorder="1" applyAlignment="1">
      <alignment horizontal="right" vertical="top" indent="1"/>
    </xf>
    <xf numFmtId="174" fontId="21" fillId="7" borderId="1" xfId="0" applyNumberFormat="1" applyFont="1" applyFill="1" applyBorder="1" applyAlignment="1">
      <alignment vertical="top"/>
    </xf>
    <xf numFmtId="174" fontId="21" fillId="0" borderId="12" xfId="0" applyNumberFormat="1" applyFont="1" applyBorder="1" applyAlignment="1">
      <alignment vertical="top"/>
    </xf>
    <xf numFmtId="174" fontId="21" fillId="0" borderId="0" xfId="1" applyNumberFormat="1" applyFont="1" applyBorder="1" applyAlignment="1">
      <alignment vertical="top"/>
    </xf>
    <xf numFmtId="174" fontId="12" fillId="0" borderId="0" xfId="0" applyNumberFormat="1" applyFont="1" applyAlignment="1">
      <alignment horizontal="right" vertical="center"/>
    </xf>
    <xf numFmtId="174" fontId="21" fillId="0" borderId="0" xfId="0" applyNumberFormat="1" applyFont="1" applyBorder="1" applyAlignment="1">
      <alignment horizontal="right" vertical="center"/>
    </xf>
    <xf numFmtId="174" fontId="21" fillId="0" borderId="12" xfId="0" applyNumberFormat="1" applyFont="1" applyBorder="1" applyAlignment="1">
      <alignment horizontal="right" vertical="center"/>
    </xf>
    <xf numFmtId="174" fontId="21" fillId="0" borderId="3" xfId="0" applyNumberFormat="1" applyFont="1" applyBorder="1" applyAlignment="1">
      <alignment horizontal="right" vertical="center"/>
    </xf>
    <xf numFmtId="174" fontId="18" fillId="0" borderId="1" xfId="0" quotePrefix="1" applyNumberFormat="1" applyFont="1" applyBorder="1" applyAlignment="1">
      <alignment horizontal="center" vertical="center"/>
    </xf>
    <xf numFmtId="174" fontId="21" fillId="7" borderId="1" xfId="0" applyNumberFormat="1" applyFont="1" applyFill="1" applyBorder="1" applyAlignment="1">
      <alignment horizontal="right" vertical="center"/>
    </xf>
    <xf numFmtId="174" fontId="21" fillId="0" borderId="1" xfId="0" applyNumberFormat="1" applyFont="1" applyBorder="1" applyAlignment="1">
      <alignment horizontal="right" vertical="center"/>
    </xf>
    <xf numFmtId="174" fontId="21" fillId="0" borderId="12" xfId="0" applyNumberFormat="1" applyFont="1" applyFill="1" applyBorder="1" applyAlignment="1">
      <alignment horizontal="right" vertical="center"/>
    </xf>
    <xf numFmtId="174" fontId="12" fillId="0" borderId="0" xfId="1" applyNumberFormat="1" applyFont="1" applyBorder="1" applyAlignment="1">
      <alignment horizontal="right" vertical="center"/>
    </xf>
    <xf numFmtId="174" fontId="21" fillId="0" borderId="0" xfId="0" applyNumberFormat="1" applyFont="1" applyAlignment="1">
      <alignment horizontal="right" vertical="center"/>
    </xf>
    <xf numFmtId="174" fontId="21" fillId="0" borderId="0" xfId="0" applyNumberFormat="1" applyFont="1" applyBorder="1" applyAlignment="1">
      <alignment horizontal="center" vertical="top"/>
    </xf>
    <xf numFmtId="169" fontId="11" fillId="0" borderId="0" xfId="0" applyNumberFormat="1" applyFont="1" applyBorder="1" applyAlignment="1">
      <alignment horizontal="left" vertical="center"/>
    </xf>
    <xf numFmtId="0" fontId="11" fillId="0" borderId="0" xfId="0" applyFont="1" applyBorder="1" applyAlignment="1">
      <alignment horizontal="right" vertical="center"/>
    </xf>
    <xf numFmtId="164" fontId="22" fillId="7" borderId="1" xfId="1" applyNumberFormat="1" applyFont="1" applyFill="1" applyBorder="1" applyAlignment="1">
      <alignment horizontal="center" vertical="center"/>
    </xf>
    <xf numFmtId="164" fontId="22" fillId="7" borderId="1" xfId="1" applyNumberFormat="1" applyFont="1" applyFill="1" applyBorder="1" applyAlignment="1">
      <alignment vertical="center"/>
    </xf>
    <xf numFmtId="0" fontId="18" fillId="6" borderId="1" xfId="0" applyFont="1" applyFill="1" applyBorder="1" applyAlignment="1">
      <alignment horizontal="center" vertical="center" wrapText="1"/>
    </xf>
    <xf numFmtId="0" fontId="21" fillId="0" borderId="10" xfId="0" applyFont="1" applyBorder="1" applyAlignment="1">
      <alignment vertical="top"/>
    </xf>
    <xf numFmtId="174" fontId="18" fillId="0" borderId="1" xfId="0" quotePrefix="1" applyNumberFormat="1" applyFont="1" applyBorder="1" applyAlignment="1">
      <alignment vertical="center"/>
    </xf>
    <xf numFmtId="0" fontId="18" fillId="0" borderId="12" xfId="0" applyFont="1" applyBorder="1" applyAlignment="1">
      <alignment horizontal="center" vertical="center"/>
    </xf>
    <xf numFmtId="0" fontId="18" fillId="0" borderId="12" xfId="0" applyFont="1" applyBorder="1" applyAlignment="1">
      <alignment vertical="center"/>
    </xf>
    <xf numFmtId="164" fontId="18" fillId="0" borderId="12" xfId="0" applyNumberFormat="1" applyFont="1" applyBorder="1" applyAlignment="1">
      <alignment vertical="center"/>
    </xf>
    <xf numFmtId="174" fontId="9" fillId="0" borderId="12" xfId="0" applyNumberFormat="1" applyFont="1" applyBorder="1" applyAlignment="1">
      <alignment vertical="center"/>
    </xf>
    <xf numFmtId="0" fontId="11" fillId="0" borderId="5" xfId="0" applyFont="1" applyBorder="1" applyAlignment="1"/>
    <xf numFmtId="0" fontId="12" fillId="0" borderId="10" xfId="0" applyFont="1" applyFill="1" applyBorder="1" applyAlignment="1">
      <alignment horizontal="center" vertical="top"/>
    </xf>
    <xf numFmtId="0" fontId="12" fillId="0" borderId="10" xfId="0" applyFont="1" applyFill="1" applyBorder="1" applyAlignment="1">
      <alignment horizontal="right" vertical="top"/>
    </xf>
    <xf numFmtId="0" fontId="21" fillId="0" borderId="10" xfId="0" applyFont="1" applyFill="1" applyBorder="1" applyAlignment="1">
      <alignment vertical="top"/>
    </xf>
    <xf numFmtId="164" fontId="12" fillId="0" borderId="10" xfId="1" applyNumberFormat="1" applyFont="1" applyFill="1" applyBorder="1" applyAlignment="1">
      <alignment vertical="top"/>
    </xf>
    <xf numFmtId="174" fontId="21" fillId="0" borderId="10" xfId="0" applyNumberFormat="1" applyFont="1" applyFill="1" applyBorder="1" applyAlignment="1">
      <alignment vertical="top"/>
    </xf>
    <xf numFmtId="0" fontId="12" fillId="0" borderId="5" xfId="0" applyFont="1" applyBorder="1" applyAlignment="1">
      <alignment vertical="top"/>
    </xf>
    <xf numFmtId="164" fontId="21" fillId="0" borderId="5" xfId="1" applyNumberFormat="1" applyFont="1" applyBorder="1" applyAlignment="1">
      <alignment vertical="top"/>
    </xf>
    <xf numFmtId="0" fontId="12" fillId="0" borderId="10" xfId="0" applyFont="1" applyBorder="1" applyAlignment="1">
      <alignment horizontal="center" vertical="top"/>
    </xf>
    <xf numFmtId="0" fontId="12" fillId="0" borderId="10" xfId="0" applyFont="1" applyBorder="1" applyAlignment="1">
      <alignment horizontal="right" vertical="top"/>
    </xf>
    <xf numFmtId="164" fontId="12" fillId="0" borderId="10" xfId="1" applyNumberFormat="1" applyFont="1" applyBorder="1" applyAlignment="1">
      <alignment vertical="top"/>
    </xf>
    <xf numFmtId="174" fontId="21" fillId="0" borderId="10" xfId="0" applyNumberFormat="1" applyFont="1" applyBorder="1" applyAlignment="1">
      <alignment horizontal="right" vertical="center"/>
    </xf>
    <xf numFmtId="174" fontId="12" fillId="0" borderId="5" xfId="0" applyNumberFormat="1" applyFont="1" applyBorder="1" applyAlignment="1">
      <alignment horizontal="right" vertical="center"/>
    </xf>
    <xf numFmtId="168" fontId="21" fillId="0" borderId="0" xfId="0" applyNumberFormat="1" applyFont="1" applyAlignment="1">
      <alignment horizontal="left" vertical="top"/>
    </xf>
    <xf numFmtId="174" fontId="21" fillId="0" borderId="0" xfId="0" applyNumberFormat="1" applyFont="1" applyAlignment="1">
      <alignment horizontal="right" vertical="top"/>
    </xf>
    <xf numFmtId="0" fontId="21" fillId="0" borderId="1" xfId="0" applyFont="1" applyFill="1" applyBorder="1" applyAlignment="1">
      <alignment horizontal="center" vertical="top" wrapText="1"/>
    </xf>
    <xf numFmtId="0" fontId="21" fillId="0" borderId="1" xfId="0" applyFont="1" applyFill="1" applyBorder="1" applyAlignment="1">
      <alignment horizontal="center" vertical="top"/>
    </xf>
    <xf numFmtId="0" fontId="21" fillId="0" borderId="1" xfId="0" applyFont="1" applyFill="1" applyBorder="1" applyAlignment="1">
      <alignment vertical="top" wrapText="1"/>
    </xf>
    <xf numFmtId="0" fontId="21" fillId="0" borderId="1" xfId="0" applyFont="1" applyFill="1" applyBorder="1" applyAlignment="1">
      <alignment vertical="top"/>
    </xf>
    <xf numFmtId="0" fontId="8" fillId="6" borderId="1" xfId="0" applyFont="1" applyFill="1" applyBorder="1" applyAlignment="1">
      <alignment horizontal="center" vertical="top" wrapText="1"/>
    </xf>
    <xf numFmtId="0" fontId="8" fillId="6" borderId="1"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8" fillId="0" borderId="0" xfId="0" applyFont="1" applyBorder="1" applyAlignment="1">
      <alignment horizontal="center" vertical="center" wrapText="1"/>
    </xf>
    <xf numFmtId="9" fontId="8" fillId="0" borderId="0" xfId="0" applyNumberFormat="1" applyFont="1" applyAlignment="1">
      <alignment vertical="center"/>
    </xf>
    <xf numFmtId="0" fontId="3" fillId="0" borderId="0" xfId="2" applyFont="1" applyAlignment="1">
      <alignment horizontal="center" vertical="center"/>
    </xf>
    <xf numFmtId="0" fontId="3" fillId="0" borderId="1" xfId="2" applyFont="1" applyBorder="1" applyAlignment="1">
      <alignment horizontal="center" vertical="center"/>
    </xf>
    <xf numFmtId="0" fontId="3" fillId="0" borderId="0" xfId="2" applyFont="1" applyFill="1" applyBorder="1" applyAlignment="1">
      <alignment horizontal="center" vertical="center"/>
    </xf>
    <xf numFmtId="165" fontId="3" fillId="0" borderId="1" xfId="2" applyNumberFormat="1" applyFont="1" applyBorder="1" applyAlignment="1">
      <alignment horizontal="center" vertical="center"/>
    </xf>
    <xf numFmtId="165" fontId="3" fillId="0" borderId="0" xfId="2" applyNumberFormat="1" applyFont="1" applyAlignment="1">
      <alignment horizontal="center" vertical="center"/>
    </xf>
    <xf numFmtId="0" fontId="3" fillId="7" borderId="1" xfId="2" applyFont="1" applyFill="1" applyBorder="1" applyAlignment="1">
      <alignment horizontal="center" vertical="center"/>
    </xf>
    <xf numFmtId="14" fontId="41" fillId="7" borderId="1" xfId="2" applyNumberFormat="1" applyFont="1" applyFill="1" applyBorder="1" applyAlignment="1">
      <alignment horizontal="center" vertical="center"/>
    </xf>
    <xf numFmtId="165" fontId="18" fillId="0" borderId="0" xfId="2" applyNumberFormat="1" applyFont="1" applyAlignment="1">
      <alignment vertical="center"/>
    </xf>
    <xf numFmtId="0" fontId="18" fillId="0" borderId="0" xfId="2" applyFont="1" applyAlignment="1">
      <alignment vertical="center"/>
    </xf>
    <xf numFmtId="0" fontId="3" fillId="0" borderId="12" xfId="2" applyFont="1" applyFill="1" applyBorder="1" applyAlignment="1">
      <alignment horizontal="center" vertical="center"/>
    </xf>
    <xf numFmtId="14" fontId="3" fillId="0" borderId="12" xfId="2" applyNumberFormat="1" applyFont="1" applyFill="1" applyBorder="1" applyAlignment="1">
      <alignment horizontal="center" vertical="center"/>
    </xf>
    <xf numFmtId="0" fontId="27" fillId="0" borderId="0" xfId="2" applyFont="1" applyFill="1" applyBorder="1" applyAlignment="1">
      <alignment horizontal="center" vertical="center"/>
    </xf>
    <xf numFmtId="0" fontId="3" fillId="0" borderId="24" xfId="2" applyFont="1" applyFill="1" applyBorder="1" applyAlignment="1">
      <alignment horizontal="center" vertical="center"/>
    </xf>
    <xf numFmtId="0" fontId="3" fillId="6" borderId="1" xfId="2" applyFont="1" applyFill="1" applyBorder="1" applyAlignment="1">
      <alignment horizontal="center" vertical="center"/>
    </xf>
    <xf numFmtId="0" fontId="3" fillId="6" borderId="1" xfId="2" applyFont="1" applyFill="1" applyBorder="1" applyAlignment="1">
      <alignment horizontal="left" vertical="center"/>
    </xf>
    <xf numFmtId="0" fontId="3" fillId="0" borderId="8" xfId="2" applyFont="1" applyFill="1" applyBorder="1" applyAlignment="1">
      <alignment horizontal="center" vertical="center"/>
    </xf>
    <xf numFmtId="0" fontId="3" fillId="0" borderId="0" xfId="2" applyFont="1" applyFill="1" applyAlignment="1">
      <alignment horizontal="center" vertical="center"/>
    </xf>
    <xf numFmtId="165" fontId="3" fillId="7" borderId="1" xfId="2" applyNumberFormat="1" applyFont="1" applyFill="1" applyBorder="1" applyAlignment="1">
      <alignment horizontal="center" vertical="center"/>
    </xf>
    <xf numFmtId="165" fontId="7" fillId="7" borderId="1" xfId="2" applyNumberFormat="1" applyFont="1" applyFill="1" applyBorder="1" applyAlignment="1">
      <alignment horizontal="center" vertical="center"/>
    </xf>
    <xf numFmtId="165" fontId="7" fillId="0" borderId="24" xfId="2" applyNumberFormat="1" applyFont="1" applyFill="1" applyBorder="1" applyAlignment="1">
      <alignment horizontal="center" vertical="center"/>
    </xf>
    <xf numFmtId="1" fontId="3" fillId="0" borderId="0" xfId="2" applyNumberFormat="1" applyFont="1" applyAlignment="1">
      <alignment horizontal="center" vertical="center"/>
    </xf>
    <xf numFmtId="165" fontId="3" fillId="0" borderId="0" xfId="2" applyNumberFormat="1" applyFont="1" applyAlignment="1">
      <alignment horizontal="center" vertical="center"/>
    </xf>
    <xf numFmtId="0" fontId="21" fillId="0" borderId="0" xfId="2" applyFont="1" applyAlignment="1">
      <alignment horizontal="center" vertical="center"/>
    </xf>
    <xf numFmtId="0" fontId="21" fillId="0" borderId="0" xfId="2" applyFont="1" applyAlignment="1">
      <alignment vertical="center"/>
    </xf>
    <xf numFmtId="0" fontId="3" fillId="0" borderId="0" xfId="2" applyFont="1" applyAlignment="1">
      <alignment vertical="center"/>
    </xf>
    <xf numFmtId="172" fontId="27" fillId="0" borderId="0" xfId="2" applyNumberFormat="1" applyFont="1" applyFill="1" applyBorder="1" applyAlignment="1">
      <alignment horizontal="left" vertical="center"/>
    </xf>
    <xf numFmtId="175" fontId="27" fillId="0" borderId="0" xfId="2" applyNumberFormat="1" applyFont="1" applyAlignment="1">
      <alignment vertical="center"/>
    </xf>
    <xf numFmtId="0" fontId="3" fillId="0" borderId="0" xfId="2" applyFont="1" applyBorder="1" applyAlignment="1">
      <alignment horizontal="center" vertical="center"/>
    </xf>
    <xf numFmtId="0" fontId="3" fillId="0" borderId="5" xfId="2" applyFont="1" applyBorder="1" applyAlignment="1">
      <alignment horizontal="center" vertical="center"/>
    </xf>
    <xf numFmtId="165" fontId="3" fillId="0" borderId="0" xfId="2" applyNumberFormat="1" applyFont="1" applyBorder="1" applyAlignment="1">
      <alignment horizontal="center" vertical="center"/>
    </xf>
    <xf numFmtId="2" fontId="3" fillId="0" borderId="0" xfId="2" applyNumberFormat="1" applyFont="1" applyBorder="1" applyAlignment="1">
      <alignment horizontal="center" vertical="center"/>
    </xf>
    <xf numFmtId="165" fontId="3" fillId="0" borderId="9" xfId="2" applyNumberFormat="1" applyFont="1" applyBorder="1" applyAlignment="1">
      <alignment horizontal="center" vertical="center"/>
    </xf>
    <xf numFmtId="165" fontId="3" fillId="0" borderId="0" xfId="2" applyNumberFormat="1" applyFont="1" applyFill="1" applyBorder="1" applyAlignment="1">
      <alignment horizontal="center" vertical="center"/>
    </xf>
    <xf numFmtId="14" fontId="3" fillId="0" borderId="1" xfId="2" applyNumberFormat="1" applyFont="1" applyBorder="1" applyAlignment="1">
      <alignment horizontal="center" vertical="center"/>
    </xf>
    <xf numFmtId="1" fontId="3" fillId="0" borderId="1" xfId="2" applyNumberFormat="1" applyFont="1" applyBorder="1" applyAlignment="1">
      <alignment horizontal="center" vertical="center"/>
    </xf>
    <xf numFmtId="14" fontId="3" fillId="0" borderId="8" xfId="2" applyNumberFormat="1" applyFont="1" applyBorder="1" applyAlignment="1">
      <alignment horizontal="center" vertical="center"/>
    </xf>
    <xf numFmtId="1" fontId="3" fillId="0" borderId="0" xfId="2" applyNumberFormat="1" applyFont="1" applyBorder="1" applyAlignment="1">
      <alignment horizontal="center" vertical="center"/>
    </xf>
    <xf numFmtId="10" fontId="3" fillId="0" borderId="0" xfId="2" applyNumberFormat="1" applyFont="1" applyBorder="1" applyAlignment="1">
      <alignment horizontal="center" vertical="center"/>
    </xf>
    <xf numFmtId="14" fontId="3" fillId="7" borderId="1" xfId="2" applyNumberFormat="1" applyFont="1" applyFill="1" applyBorder="1" applyAlignment="1">
      <alignment horizontal="center" vertical="center"/>
    </xf>
    <xf numFmtId="1" fontId="3" fillId="7" borderId="1" xfId="2" applyNumberFormat="1" applyFont="1" applyFill="1" applyBorder="1" applyAlignment="1">
      <alignment horizontal="center" vertical="center"/>
    </xf>
    <xf numFmtId="1" fontId="3" fillId="7" borderId="2" xfId="2" applyNumberFormat="1" applyFont="1" applyFill="1" applyBorder="1" applyAlignment="1">
      <alignment vertical="center"/>
    </xf>
    <xf numFmtId="1" fontId="3" fillId="7" borderId="12" xfId="2" applyNumberFormat="1" applyFont="1" applyFill="1" applyBorder="1" applyAlignment="1">
      <alignment vertical="center"/>
    </xf>
    <xf numFmtId="1" fontId="3" fillId="7" borderId="3" xfId="2" applyNumberFormat="1" applyFont="1" applyFill="1" applyBorder="1" applyAlignment="1">
      <alignment vertical="center"/>
    </xf>
    <xf numFmtId="0" fontId="3" fillId="6" borderId="14" xfId="2" applyFont="1" applyFill="1" applyBorder="1" applyAlignment="1">
      <alignment horizontal="center" vertical="center" wrapText="1"/>
    </xf>
    <xf numFmtId="165" fontId="3" fillId="0" borderId="12" xfId="2" applyNumberFormat="1" applyFont="1" applyBorder="1" applyAlignment="1">
      <alignment horizontal="center" vertical="center"/>
    </xf>
    <xf numFmtId="2" fontId="3" fillId="0" borderId="12" xfId="2" applyNumberFormat="1" applyFont="1" applyBorder="1" applyAlignment="1">
      <alignment horizontal="center" vertical="center"/>
    </xf>
    <xf numFmtId="0" fontId="3" fillId="7" borderId="2" xfId="2" applyFont="1" applyFill="1" applyBorder="1" applyAlignment="1">
      <alignment vertical="center"/>
    </xf>
    <xf numFmtId="0" fontId="3" fillId="7" borderId="12" xfId="2" applyFont="1" applyFill="1" applyBorder="1" applyAlignment="1">
      <alignment vertical="center"/>
    </xf>
    <xf numFmtId="0" fontId="3" fillId="7" borderId="3" xfId="2" applyFont="1" applyFill="1" applyBorder="1" applyAlignment="1">
      <alignment vertical="center"/>
    </xf>
    <xf numFmtId="169" fontId="11" fillId="0" borderId="0" xfId="0" applyNumberFormat="1" applyFont="1" applyAlignment="1">
      <alignment horizontal="left" vertical="center"/>
    </xf>
    <xf numFmtId="172" fontId="15" fillId="0" borderId="0" xfId="0" applyNumberFormat="1" applyFont="1" applyAlignment="1">
      <alignment horizontal="center" vertical="center"/>
    </xf>
    <xf numFmtId="0" fontId="8" fillId="0" borderId="1" xfId="0" applyFont="1" applyFill="1" applyBorder="1" applyAlignment="1">
      <alignment vertical="center"/>
    </xf>
    <xf numFmtId="0" fontId="8" fillId="0" borderId="1" xfId="0" applyFont="1" applyFill="1" applyBorder="1" applyAlignment="1">
      <alignment horizontal="center" vertical="center"/>
    </xf>
    <xf numFmtId="0" fontId="8" fillId="0" borderId="0" xfId="0" applyFont="1" applyBorder="1" applyAlignment="1">
      <alignment horizontal="center" vertical="center" textRotation="90" wrapText="1"/>
    </xf>
    <xf numFmtId="164" fontId="8" fillId="0" borderId="0" xfId="0" applyNumberFormat="1" applyFont="1" applyFill="1" applyAlignment="1">
      <alignment vertical="center"/>
    </xf>
    <xf numFmtId="0" fontId="8" fillId="0" borderId="0" xfId="0" applyFont="1" applyFill="1" applyAlignment="1">
      <alignment vertical="center"/>
    </xf>
    <xf numFmtId="170" fontId="7" fillId="0" borderId="1" xfId="0" applyNumberFormat="1" applyFont="1" applyFill="1" applyBorder="1" applyAlignment="1">
      <alignment vertical="center"/>
    </xf>
    <xf numFmtId="1" fontId="7" fillId="0" borderId="1" xfId="0" applyNumberFormat="1" applyFont="1" applyFill="1" applyBorder="1" applyAlignment="1">
      <alignment horizontal="center" vertical="center"/>
    </xf>
    <xf numFmtId="164" fontId="20" fillId="0" borderId="1" xfId="1" applyNumberFormat="1" applyFont="1" applyFill="1" applyBorder="1" applyAlignment="1">
      <alignment vertical="center"/>
    </xf>
    <xf numFmtId="164" fontId="3" fillId="0" borderId="0" xfId="1" applyNumberFormat="1" applyFont="1" applyFill="1" applyBorder="1" applyAlignment="1">
      <alignment vertical="center"/>
    </xf>
    <xf numFmtId="164" fontId="12" fillId="0" borderId="0" xfId="0" applyNumberFormat="1" applyFont="1" applyFill="1" applyAlignment="1">
      <alignment vertical="center"/>
    </xf>
    <xf numFmtId="167" fontId="3" fillId="0" borderId="0" xfId="0" applyNumberFormat="1" applyFont="1" applyFill="1" applyAlignment="1">
      <alignment vertical="center"/>
    </xf>
    <xf numFmtId="0" fontId="3" fillId="0" borderId="0" xfId="0" applyFont="1" applyFill="1" applyAlignment="1">
      <alignment vertical="center"/>
    </xf>
    <xf numFmtId="0" fontId="11" fillId="0" borderId="0" xfId="0" applyFont="1" applyBorder="1" applyAlignment="1">
      <alignment vertical="center"/>
    </xf>
    <xf numFmtId="0" fontId="7" fillId="0" borderId="1" xfId="0" applyNumberFormat="1" applyFont="1" applyFill="1" applyBorder="1" applyAlignment="1">
      <alignment horizontal="center" vertical="center"/>
    </xf>
    <xf numFmtId="0" fontId="16" fillId="5" borderId="7" xfId="0" applyFont="1" applyFill="1" applyBorder="1" applyAlignment="1">
      <alignment horizontal="center" vertical="center"/>
    </xf>
    <xf numFmtId="170" fontId="7" fillId="0" borderId="3" xfId="0" applyNumberFormat="1" applyFont="1" applyFill="1" applyBorder="1" applyAlignment="1">
      <alignment vertical="center"/>
    </xf>
    <xf numFmtId="0" fontId="16" fillId="5" borderId="1" xfId="0" applyFont="1" applyFill="1" applyBorder="1" applyAlignment="1">
      <alignment horizontal="center" vertical="center"/>
    </xf>
    <xf numFmtId="0" fontId="3" fillId="7" borderId="1" xfId="2" applyFont="1" applyFill="1" applyBorder="1" applyAlignment="1">
      <alignment horizontal="center" vertical="center"/>
    </xf>
    <xf numFmtId="175" fontId="27" fillId="0" borderId="0" xfId="2" applyNumberFormat="1" applyFont="1" applyFill="1" applyAlignment="1">
      <alignment horizontal="left" vertical="center"/>
    </xf>
    <xf numFmtId="0" fontId="41" fillId="7" borderId="1" xfId="2" applyFont="1" applyFill="1" applyBorder="1" applyAlignment="1">
      <alignment horizontal="center" vertical="center"/>
    </xf>
    <xf numFmtId="0" fontId="3" fillId="0" borderId="0" xfId="0" applyNumberFormat="1" applyFont="1" applyAlignment="1">
      <alignment vertical="center"/>
    </xf>
    <xf numFmtId="0" fontId="8" fillId="0" borderId="0" xfId="0" applyNumberFormat="1" applyFont="1" applyAlignment="1">
      <alignment vertical="center"/>
    </xf>
    <xf numFmtId="0" fontId="3" fillId="0" borderId="0" xfId="0" applyNumberFormat="1" applyFont="1" applyBorder="1" applyAlignment="1">
      <alignment vertical="center"/>
    </xf>
    <xf numFmtId="0" fontId="18" fillId="0" borderId="0" xfId="0" applyNumberFormat="1" applyFont="1" applyAlignment="1">
      <alignment vertical="center"/>
    </xf>
    <xf numFmtId="0" fontId="12" fillId="0" borderId="0" xfId="0" applyFont="1" applyBorder="1" applyAlignment="1">
      <alignment horizontal="center" vertical="center" wrapText="1"/>
    </xf>
    <xf numFmtId="0" fontId="42" fillId="0" borderId="0" xfId="0" applyFont="1" applyAlignment="1">
      <alignment horizontal="center" vertical="center"/>
    </xf>
    <xf numFmtId="0" fontId="42" fillId="0" borderId="0" xfId="0" applyFont="1" applyBorder="1" applyAlignment="1">
      <alignment horizontal="center" vertical="center" wrapText="1"/>
    </xf>
    <xf numFmtId="0" fontId="12" fillId="0" borderId="0" xfId="0" applyFont="1" applyBorder="1" applyAlignment="1">
      <alignment horizontal="center" vertical="center"/>
    </xf>
    <xf numFmtId="0" fontId="7" fillId="0" borderId="1" xfId="0" applyFont="1" applyBorder="1" applyAlignment="1">
      <alignment vertical="center"/>
    </xf>
    <xf numFmtId="0" fontId="11" fillId="0" borderId="1" xfId="0" applyFont="1" applyBorder="1" applyAlignment="1">
      <alignment horizontal="center" vertical="top"/>
    </xf>
    <xf numFmtId="174" fontId="9" fillId="0" borderId="1" xfId="0" applyNumberFormat="1" applyFont="1" applyFill="1" applyBorder="1" applyAlignment="1">
      <alignment vertical="center"/>
    </xf>
    <xf numFmtId="0" fontId="8" fillId="0" borderId="0" xfId="0" applyFont="1" applyBorder="1" applyAlignment="1">
      <alignment vertical="center"/>
    </xf>
    <xf numFmtId="0" fontId="42" fillId="0" borderId="0" xfId="0" applyFont="1" applyBorder="1" applyAlignment="1">
      <alignment horizontal="center" vertical="center"/>
    </xf>
    <xf numFmtId="0" fontId="8" fillId="0" borderId="0" xfId="0" applyNumberFormat="1" applyFont="1" applyBorder="1" applyAlignment="1">
      <alignment horizontal="center" vertical="center"/>
    </xf>
    <xf numFmtId="177" fontId="8" fillId="0" borderId="0" xfId="0" applyNumberFormat="1" applyFont="1" applyBorder="1" applyAlignment="1">
      <alignment vertical="center"/>
    </xf>
    <xf numFmtId="164" fontId="8" fillId="0" borderId="0" xfId="0" applyNumberFormat="1" applyFont="1" applyBorder="1" applyAlignment="1">
      <alignment horizontal="center" vertical="center"/>
    </xf>
    <xf numFmtId="164" fontId="8" fillId="0" borderId="0" xfId="0" applyNumberFormat="1" applyFont="1" applyBorder="1" applyAlignment="1">
      <alignment vertical="center"/>
    </xf>
    <xf numFmtId="165" fontId="3" fillId="0" borderId="0" xfId="0" applyNumberFormat="1" applyFont="1" applyBorder="1" applyAlignment="1">
      <alignment vertical="center"/>
    </xf>
    <xf numFmtId="0" fontId="3" fillId="0" borderId="1" xfId="0" applyFont="1" applyFill="1" applyBorder="1" applyAlignment="1">
      <alignment vertical="center"/>
    </xf>
    <xf numFmtId="0" fontId="8" fillId="0" borderId="1" xfId="0" applyFont="1" applyBorder="1" applyAlignment="1">
      <alignment horizontal="center" vertical="center"/>
    </xf>
    <xf numFmtId="0" fontId="17" fillId="0" borderId="1" xfId="0" applyFont="1" applyBorder="1" applyAlignment="1">
      <alignment vertical="center"/>
    </xf>
    <xf numFmtId="0" fontId="8" fillId="0" borderId="1" xfId="0" applyFont="1" applyBorder="1" applyAlignment="1">
      <alignment vertical="center"/>
    </xf>
    <xf numFmtId="0" fontId="3" fillId="7" borderId="1" xfId="0" applyFont="1" applyFill="1" applyBorder="1" applyAlignment="1">
      <alignment horizontal="center" vertical="center"/>
    </xf>
    <xf numFmtId="0" fontId="4" fillId="7" borderId="1" xfId="0" applyFont="1" applyFill="1" applyBorder="1" applyAlignment="1">
      <alignment horizontal="right" vertical="center" wrapText="1"/>
    </xf>
    <xf numFmtId="0" fontId="3" fillId="7" borderId="1" xfId="0" applyFont="1" applyFill="1" applyBorder="1" applyAlignment="1">
      <alignment vertical="center"/>
    </xf>
    <xf numFmtId="164" fontId="4" fillId="0" borderId="1" xfId="0" applyNumberFormat="1" applyFont="1" applyFill="1" applyBorder="1" applyAlignment="1">
      <alignment vertical="center"/>
    </xf>
    <xf numFmtId="0" fontId="3" fillId="7" borderId="1" xfId="0" applyFont="1" applyFill="1" applyBorder="1" applyAlignment="1">
      <alignment horizontal="left" vertical="center"/>
    </xf>
    <xf numFmtId="0" fontId="4" fillId="0" borderId="1" xfId="0" applyFont="1" applyBorder="1" applyAlignment="1">
      <alignment horizontal="right" vertical="center" wrapText="1"/>
    </xf>
    <xf numFmtId="164" fontId="4" fillId="0" borderId="1" xfId="1" applyNumberFormat="1" applyFont="1" applyBorder="1" applyAlignment="1">
      <alignment vertical="center"/>
    </xf>
    <xf numFmtId="0" fontId="4" fillId="7" borderId="1" xfId="0" applyFont="1" applyFill="1" applyBorder="1" applyAlignment="1">
      <alignment horizontal="center" vertical="center"/>
    </xf>
    <xf numFmtId="0" fontId="4" fillId="7" borderId="1" xfId="0" applyFont="1" applyFill="1" applyBorder="1" applyAlignment="1">
      <alignment horizontal="right" vertical="center"/>
    </xf>
    <xf numFmtId="0" fontId="4" fillId="7" borderId="1" xfId="0" applyFont="1" applyFill="1" applyBorder="1" applyAlignment="1">
      <alignment vertical="center"/>
    </xf>
    <xf numFmtId="0" fontId="3" fillId="0" borderId="1" xfId="0" applyFont="1" applyFill="1" applyBorder="1" applyAlignment="1">
      <alignment horizontal="right" vertical="center"/>
    </xf>
    <xf numFmtId="164" fontId="19" fillId="0" borderId="1" xfId="1" applyNumberFormat="1" applyFont="1" applyFill="1" applyBorder="1" applyAlignment="1">
      <alignment vertical="center"/>
    </xf>
    <xf numFmtId="166" fontId="15" fillId="0" borderId="1" xfId="1" applyNumberFormat="1" applyFont="1" applyBorder="1" applyAlignment="1">
      <alignment horizontal="left" vertical="center" wrapText="1"/>
    </xf>
    <xf numFmtId="0" fontId="3" fillId="0" borderId="1" xfId="0" applyFont="1" applyFill="1" applyBorder="1" applyAlignment="1">
      <alignment horizontal="left" vertical="center" wrapText="1"/>
    </xf>
    <xf numFmtId="164" fontId="22" fillId="0" borderId="1" xfId="0" applyNumberFormat="1" applyFont="1" applyFill="1" applyBorder="1" applyAlignment="1">
      <alignment horizontal="left" vertical="center" wrapText="1"/>
    </xf>
    <xf numFmtId="164" fontId="21" fillId="0" borderId="0" xfId="0" applyNumberFormat="1" applyFont="1" applyFill="1" applyBorder="1" applyAlignment="1">
      <alignment vertical="center" wrapText="1"/>
    </xf>
    <xf numFmtId="0" fontId="37" fillId="0" borderId="0" xfId="0" applyFont="1" applyAlignment="1">
      <alignment horizontal="right" vertical="center" wrapText="1"/>
    </xf>
    <xf numFmtId="165" fontId="37" fillId="0" borderId="0" xfId="0" applyNumberFormat="1" applyFont="1" applyFill="1" applyAlignment="1">
      <alignment horizontal="left" vertical="center"/>
    </xf>
    <xf numFmtId="0" fontId="37" fillId="0" borderId="0" xfId="0" applyFont="1" applyAlignment="1">
      <alignment horizontal="center" vertical="center" wrapText="1"/>
    </xf>
    <xf numFmtId="165" fontId="36" fillId="6" borderId="25" xfId="0" applyNumberFormat="1" applyFont="1" applyFill="1" applyBorder="1" applyAlignment="1">
      <alignment horizontal="center" vertical="center" wrapText="1"/>
    </xf>
    <xf numFmtId="0" fontId="36" fillId="6" borderId="26" xfId="0" applyFont="1" applyFill="1" applyBorder="1" applyAlignment="1">
      <alignment horizontal="center" vertical="center" wrapText="1"/>
    </xf>
    <xf numFmtId="165" fontId="37" fillId="0" borderId="0" xfId="0" applyNumberFormat="1" applyFont="1" applyFill="1" applyBorder="1" applyAlignment="1">
      <alignment horizontal="left" vertical="center"/>
    </xf>
    <xf numFmtId="0" fontId="37" fillId="0" borderId="0" xfId="0" applyFont="1" applyFill="1" applyBorder="1" applyAlignment="1">
      <alignment horizontal="left" vertical="center" wrapText="1"/>
    </xf>
    <xf numFmtId="165" fontId="37" fillId="0" borderId="0" xfId="0" applyNumberFormat="1" applyFont="1" applyFill="1" applyBorder="1" applyAlignment="1">
      <alignment horizontal="center" vertical="center" wrapText="1"/>
    </xf>
    <xf numFmtId="0" fontId="43" fillId="0" borderId="0" xfId="0" applyFont="1" applyFill="1" applyBorder="1" applyAlignment="1">
      <alignment horizontal="center" vertical="center" wrapText="1"/>
    </xf>
    <xf numFmtId="165" fontId="43" fillId="0" borderId="0" xfId="0" applyNumberFormat="1" applyFont="1" applyFill="1" applyBorder="1" applyAlignment="1">
      <alignment horizontal="center" vertical="center" wrapText="1"/>
    </xf>
    <xf numFmtId="0" fontId="37" fillId="0" borderId="0" xfId="0" applyFont="1" applyFill="1" applyBorder="1" applyAlignment="1">
      <alignment horizontal="right" vertical="center" wrapText="1"/>
    </xf>
    <xf numFmtId="0" fontId="37" fillId="0" borderId="0" xfId="0" applyFont="1" applyFill="1" applyBorder="1" applyAlignment="1">
      <alignment horizontal="center" vertical="center" wrapText="1"/>
    </xf>
    <xf numFmtId="0" fontId="37" fillId="0" borderId="27" xfId="0" applyFont="1" applyFill="1" applyBorder="1" applyAlignment="1">
      <alignment vertical="center" wrapText="1"/>
    </xf>
    <xf numFmtId="0" fontId="37" fillId="0" borderId="28" xfId="0" applyFont="1" applyFill="1" applyBorder="1" applyAlignment="1">
      <alignment vertical="center" wrapText="1"/>
    </xf>
    <xf numFmtId="165" fontId="37" fillId="4" borderId="29" xfId="0" applyNumberFormat="1" applyFont="1" applyFill="1" applyBorder="1" applyAlignment="1">
      <alignment horizontal="center" vertical="center" wrapText="1"/>
    </xf>
    <xf numFmtId="165" fontId="37" fillId="0" borderId="0" xfId="0" applyNumberFormat="1" applyFont="1" applyAlignment="1">
      <alignment horizontal="center" vertical="center" wrapText="1"/>
    </xf>
    <xf numFmtId="0" fontId="37" fillId="0" borderId="30" xfId="0" applyFont="1" applyFill="1" applyBorder="1" applyAlignment="1">
      <alignment vertical="center" wrapText="1"/>
    </xf>
    <xf numFmtId="0" fontId="37" fillId="0" borderId="12" xfId="0" applyFont="1" applyFill="1" applyBorder="1" applyAlignment="1">
      <alignment vertical="center" wrapText="1"/>
    </xf>
    <xf numFmtId="165" fontId="37" fillId="4" borderId="31" xfId="0" applyNumberFormat="1" applyFont="1" applyFill="1" applyBorder="1" applyAlignment="1">
      <alignment horizontal="center" vertical="center" wrapText="1"/>
    </xf>
    <xf numFmtId="0" fontId="37" fillId="0" borderId="32" xfId="0" applyFont="1" applyFill="1" applyBorder="1" applyAlignment="1">
      <alignment vertical="center" wrapText="1"/>
    </xf>
    <xf numFmtId="0" fontId="37" fillId="0" borderId="10" xfId="0" applyFont="1" applyFill="1" applyBorder="1" applyAlignment="1">
      <alignment vertical="center" wrapText="1"/>
    </xf>
    <xf numFmtId="165" fontId="37" fillId="4" borderId="33" xfId="0" applyNumberFormat="1" applyFont="1" applyFill="1" applyBorder="1" applyAlignment="1">
      <alignment horizontal="center" vertical="center" wrapText="1"/>
    </xf>
    <xf numFmtId="0" fontId="37" fillId="0" borderId="34" xfId="0" applyFont="1" applyFill="1" applyBorder="1" applyAlignment="1">
      <alignment vertical="center" wrapText="1"/>
    </xf>
    <xf numFmtId="165" fontId="37" fillId="4" borderId="31" xfId="0" applyNumberFormat="1" applyFont="1" applyFill="1" applyBorder="1" applyAlignment="1">
      <alignment vertical="center" wrapText="1"/>
    </xf>
    <xf numFmtId="0" fontId="37" fillId="4" borderId="35" xfId="0" applyFont="1" applyFill="1" applyBorder="1" applyAlignment="1">
      <alignment horizontal="left" vertical="center" wrapText="1"/>
    </xf>
    <xf numFmtId="165" fontId="37" fillId="4" borderId="36" xfId="0" applyNumberFormat="1" applyFont="1" applyFill="1" applyBorder="1" applyAlignment="1">
      <alignment horizontal="center" vertical="center" wrapText="1"/>
    </xf>
    <xf numFmtId="165" fontId="37" fillId="0" borderId="0" xfId="0" applyNumberFormat="1" applyFont="1" applyBorder="1" applyAlignment="1">
      <alignment vertical="center" wrapText="1"/>
    </xf>
    <xf numFmtId="165" fontId="37" fillId="4" borderId="33" xfId="0" applyNumberFormat="1" applyFont="1" applyFill="1" applyBorder="1" applyAlignment="1">
      <alignment vertical="center" wrapText="1"/>
    </xf>
    <xf numFmtId="0" fontId="37" fillId="4" borderId="37" xfId="0" applyFont="1" applyFill="1" applyBorder="1" applyAlignment="1">
      <alignment horizontal="left" vertical="center" wrapText="1"/>
    </xf>
    <xf numFmtId="165" fontId="37" fillId="4" borderId="38" xfId="0" applyNumberFormat="1" applyFont="1" applyFill="1" applyBorder="1" applyAlignment="1">
      <alignment horizontal="center" vertical="center" wrapText="1"/>
    </xf>
    <xf numFmtId="165" fontId="37" fillId="0" borderId="39" xfId="0" applyNumberFormat="1" applyFont="1" applyFill="1" applyBorder="1" applyAlignment="1">
      <alignment vertical="center" wrapText="1"/>
    </xf>
    <xf numFmtId="0" fontId="37" fillId="0" borderId="40" xfId="0" applyFont="1" applyFill="1" applyBorder="1" applyAlignment="1">
      <alignment horizontal="left" vertical="center" wrapText="1"/>
    </xf>
    <xf numFmtId="165" fontId="37" fillId="0" borderId="36" xfId="0" applyNumberFormat="1" applyFont="1" applyFill="1" applyBorder="1" applyAlignment="1">
      <alignment horizontal="center" vertical="center" wrapText="1"/>
    </xf>
    <xf numFmtId="165" fontId="37" fillId="0" borderId="31" xfId="0" applyNumberFormat="1" applyFont="1" applyFill="1" applyBorder="1" applyAlignment="1">
      <alignment vertical="center" wrapText="1"/>
    </xf>
    <xf numFmtId="165" fontId="37" fillId="0" borderId="38" xfId="0" applyNumberFormat="1" applyFont="1" applyFill="1" applyBorder="1" applyAlignment="1">
      <alignment horizontal="center" vertical="center" wrapText="1"/>
    </xf>
    <xf numFmtId="165" fontId="44" fillId="0" borderId="0" xfId="0" applyNumberFormat="1" applyFont="1" applyFill="1" applyBorder="1" applyAlignment="1">
      <alignment horizontal="left" vertical="center"/>
    </xf>
    <xf numFmtId="0" fontId="37" fillId="0" borderId="0" xfId="0" applyFont="1" applyAlignment="1">
      <alignment horizontal="left" vertical="center" wrapText="1"/>
    </xf>
    <xf numFmtId="165" fontId="37" fillId="0" borderId="41" xfId="0" applyNumberFormat="1" applyFont="1" applyFill="1" applyBorder="1" applyAlignment="1">
      <alignment vertical="center" wrapText="1"/>
    </xf>
    <xf numFmtId="165" fontId="37" fillId="0" borderId="33" xfId="0" applyNumberFormat="1" applyFont="1" applyFill="1" applyBorder="1" applyAlignment="1">
      <alignment vertical="center" wrapText="1"/>
    </xf>
    <xf numFmtId="165" fontId="37" fillId="0" borderId="0" xfId="0" applyNumberFormat="1" applyFont="1" applyAlignment="1">
      <alignment vertical="center" wrapText="1"/>
    </xf>
    <xf numFmtId="0" fontId="37" fillId="0" borderId="22" xfId="0" applyFont="1" applyFill="1" applyBorder="1" applyAlignment="1">
      <alignment vertical="center" wrapText="1"/>
    </xf>
    <xf numFmtId="0" fontId="37" fillId="0" borderId="23" xfId="0" applyFont="1" applyFill="1" applyBorder="1" applyAlignment="1">
      <alignment vertical="center" wrapText="1"/>
    </xf>
    <xf numFmtId="165" fontId="37" fillId="0" borderId="23" xfId="0" applyNumberFormat="1" applyFont="1" applyFill="1" applyBorder="1" applyAlignment="1">
      <alignment horizontal="center" vertical="center" wrapText="1"/>
    </xf>
    <xf numFmtId="0" fontId="37" fillId="0" borderId="42" xfId="0" applyFont="1" applyFill="1" applyBorder="1" applyAlignment="1">
      <alignment vertical="center"/>
    </xf>
    <xf numFmtId="0" fontId="37" fillId="0" borderId="43" xfId="0" applyFont="1" applyFill="1" applyBorder="1" applyAlignment="1">
      <alignment vertical="center"/>
    </xf>
    <xf numFmtId="165" fontId="37" fillId="0" borderId="43" xfId="0" applyNumberFormat="1" applyFont="1" applyFill="1" applyBorder="1" applyAlignment="1">
      <alignment horizontal="center" vertical="center" wrapText="1"/>
    </xf>
    <xf numFmtId="0" fontId="37" fillId="0" borderId="26" xfId="0" applyFont="1" applyFill="1" applyBorder="1" applyAlignment="1">
      <alignment horizontal="left" vertical="center" wrapText="1"/>
    </xf>
    <xf numFmtId="165" fontId="37" fillId="0" borderId="25" xfId="0" applyNumberFormat="1" applyFont="1" applyFill="1" applyBorder="1" applyAlignment="1">
      <alignment horizontal="center" vertical="center" wrapText="1"/>
    </xf>
    <xf numFmtId="165" fontId="44" fillId="0" borderId="0" xfId="0" applyNumberFormat="1" applyFont="1" applyAlignment="1">
      <alignment vertical="center"/>
    </xf>
    <xf numFmtId="165" fontId="37" fillId="0" borderId="44" xfId="0" applyNumberFormat="1" applyFont="1" applyFill="1" applyBorder="1" applyAlignment="1">
      <alignment horizontal="center" vertical="center" wrapText="1"/>
    </xf>
    <xf numFmtId="0" fontId="37" fillId="0" borderId="13" xfId="0" applyFont="1" applyFill="1" applyBorder="1" applyAlignment="1">
      <alignment horizontal="left" vertical="center" wrapText="1"/>
    </xf>
    <xf numFmtId="0" fontId="37" fillId="0" borderId="0" xfId="0" applyFont="1" applyAlignment="1">
      <alignment vertical="center" wrapText="1"/>
    </xf>
    <xf numFmtId="165" fontId="37" fillId="0" borderId="45" xfId="0" applyNumberFormat="1" applyFont="1" applyFill="1" applyBorder="1" applyAlignment="1">
      <alignment horizontal="center" vertical="center" wrapText="1"/>
    </xf>
    <xf numFmtId="0" fontId="37" fillId="0" borderId="3" xfId="0" applyFont="1" applyFill="1" applyBorder="1" applyAlignment="1">
      <alignment horizontal="left" vertical="center" wrapText="1"/>
    </xf>
    <xf numFmtId="165" fontId="37" fillId="0" borderId="46" xfId="0" applyNumberFormat="1" applyFont="1" applyFill="1" applyBorder="1" applyAlignment="1">
      <alignment horizontal="center" vertical="center" wrapText="1"/>
    </xf>
    <xf numFmtId="165" fontId="37" fillId="0" borderId="47" xfId="0" applyNumberFormat="1" applyFont="1" applyFill="1" applyBorder="1" applyAlignment="1">
      <alignment horizontal="center" vertical="center" wrapText="1"/>
    </xf>
    <xf numFmtId="0" fontId="37" fillId="0" borderId="0" xfId="0" applyFont="1" applyBorder="1" applyAlignment="1">
      <alignment horizontal="center" vertical="center" wrapText="1"/>
    </xf>
    <xf numFmtId="165" fontId="45" fillId="0" borderId="0" xfId="0" applyNumberFormat="1" applyFont="1" applyBorder="1" applyAlignment="1">
      <alignment horizontal="center" vertical="center" wrapText="1"/>
    </xf>
    <xf numFmtId="165" fontId="45" fillId="0" borderId="0" xfId="0" applyNumberFormat="1" applyFont="1" applyBorder="1" applyAlignment="1">
      <alignment horizontal="left" vertical="center" wrapText="1"/>
    </xf>
    <xf numFmtId="0" fontId="36" fillId="6" borderId="1" xfId="0" applyFont="1" applyFill="1" applyBorder="1" applyAlignment="1">
      <alignment horizontal="right" vertical="center"/>
    </xf>
    <xf numFmtId="173" fontId="36" fillId="6" borderId="1" xfId="0" applyNumberFormat="1" applyFont="1" applyFill="1" applyBorder="1" applyAlignment="1">
      <alignment horizontal="center" vertical="center"/>
    </xf>
    <xf numFmtId="164" fontId="36" fillId="6" borderId="1" xfId="0" applyNumberFormat="1" applyFont="1" applyFill="1" applyBorder="1" applyAlignment="1">
      <alignment horizontal="center" vertical="center"/>
    </xf>
    <xf numFmtId="164" fontId="37" fillId="0" borderId="1" xfId="1" applyNumberFormat="1" applyFont="1" applyBorder="1" applyAlignment="1">
      <alignment horizontal="center" vertical="center"/>
    </xf>
    <xf numFmtId="174" fontId="37" fillId="0" borderId="1" xfId="0" quotePrefix="1" applyNumberFormat="1" applyFont="1" applyBorder="1" applyAlignment="1">
      <alignment horizontal="center" vertical="center"/>
    </xf>
    <xf numFmtId="164" fontId="37" fillId="0" borderId="1" xfId="0" applyNumberFormat="1" applyFont="1" applyBorder="1" applyAlignment="1">
      <alignment horizontal="right" vertical="center"/>
    </xf>
    <xf numFmtId="164" fontId="37" fillId="0" borderId="0" xfId="0" applyNumberFormat="1" applyFont="1" applyFill="1" applyBorder="1" applyAlignment="1">
      <alignment horizontal="left" vertical="center"/>
    </xf>
    <xf numFmtId="0" fontId="37" fillId="0" borderId="1" xfId="0" applyFont="1" applyBorder="1" applyAlignment="1">
      <alignment horizontal="left" vertical="center" wrapText="1"/>
    </xf>
    <xf numFmtId="165" fontId="37" fillId="0" borderId="1" xfId="0" applyNumberFormat="1" applyFont="1" applyBorder="1" applyAlignment="1">
      <alignment horizontal="center" vertical="center" wrapText="1"/>
    </xf>
    <xf numFmtId="174" fontId="37" fillId="0" borderId="1" xfId="0" applyNumberFormat="1" applyFont="1" applyBorder="1" applyAlignment="1">
      <alignment horizontal="center" vertical="center" wrapText="1"/>
    </xf>
    <xf numFmtId="0" fontId="37" fillId="0" borderId="0" xfId="0" applyFont="1" applyFill="1" applyBorder="1" applyAlignment="1">
      <alignment horizontal="left" vertical="center"/>
    </xf>
    <xf numFmtId="164" fontId="37" fillId="0" borderId="1" xfId="0" applyNumberFormat="1" applyFont="1" applyBorder="1" applyAlignment="1">
      <alignment horizontal="center" vertical="center"/>
    </xf>
    <xf numFmtId="0" fontId="37" fillId="0" borderId="0" xfId="0" applyFont="1" applyFill="1" applyAlignment="1">
      <alignment horizontal="left" vertical="center"/>
    </xf>
    <xf numFmtId="0" fontId="37" fillId="0" borderId="1" xfId="0" applyFont="1" applyBorder="1" applyAlignment="1">
      <alignment horizontal="center" vertical="center"/>
    </xf>
    <xf numFmtId="165" fontId="37" fillId="0" borderId="19" xfId="0" applyNumberFormat="1" applyFont="1" applyBorder="1" applyAlignment="1">
      <alignment horizontal="right" vertical="center" wrapText="1"/>
    </xf>
    <xf numFmtId="0" fontId="37" fillId="0" borderId="3" xfId="0" applyFont="1" applyBorder="1" applyAlignment="1">
      <alignment vertical="center"/>
    </xf>
    <xf numFmtId="0" fontId="37" fillId="0" borderId="48" xfId="0" applyFont="1" applyFill="1" applyBorder="1" applyAlignment="1">
      <alignment horizontal="left" vertical="center" wrapText="1"/>
    </xf>
    <xf numFmtId="0" fontId="3" fillId="0" borderId="9" xfId="0" applyFont="1" applyFill="1" applyBorder="1" applyAlignment="1">
      <alignment horizontal="left" vertical="center" wrapText="1"/>
    </xf>
    <xf numFmtId="0" fontId="3" fillId="0" borderId="2" xfId="0" applyFont="1" applyBorder="1" applyAlignment="1">
      <alignment vertical="center"/>
    </xf>
    <xf numFmtId="164" fontId="3" fillId="0" borderId="1" xfId="0" applyNumberFormat="1" applyFont="1" applyBorder="1" applyAlignment="1">
      <alignment horizontal="center" vertical="center"/>
    </xf>
    <xf numFmtId="164" fontId="37" fillId="9" borderId="0" xfId="0" applyNumberFormat="1" applyFont="1" applyFill="1" applyAlignment="1">
      <alignment horizontal="center" vertical="center" wrapText="1"/>
    </xf>
    <xf numFmtId="164" fontId="3" fillId="0" borderId="1" xfId="1" applyNumberFormat="1" applyFont="1" applyBorder="1" applyAlignment="1">
      <alignment horizontal="center" vertical="center"/>
    </xf>
    <xf numFmtId="174" fontId="3" fillId="0" borderId="0" xfId="0" applyNumberFormat="1" applyFont="1" applyAlignment="1">
      <alignment horizontal="right" vertical="center" wrapText="1"/>
    </xf>
    <xf numFmtId="0" fontId="3" fillId="0" borderId="0" xfId="0" applyFont="1" applyAlignment="1">
      <alignment horizontal="right" vertical="center" wrapText="1"/>
    </xf>
    <xf numFmtId="165" fontId="37" fillId="4" borderId="48" xfId="0" applyNumberFormat="1" applyFont="1" applyFill="1" applyBorder="1" applyAlignment="1">
      <alignment vertical="center" wrapText="1"/>
    </xf>
    <xf numFmtId="165" fontId="37" fillId="4" borderId="49" xfId="0" applyNumberFormat="1" applyFont="1" applyFill="1" applyBorder="1" applyAlignment="1">
      <alignment horizontal="center" vertical="center" wrapText="1"/>
    </xf>
    <xf numFmtId="0" fontId="3" fillId="4" borderId="19" xfId="0" applyFont="1" applyFill="1" applyBorder="1" applyAlignment="1">
      <alignment horizontal="left" vertical="center" wrapText="1"/>
    </xf>
    <xf numFmtId="174" fontId="3" fillId="0" borderId="1" xfId="0" quotePrefix="1" applyNumberFormat="1" applyFont="1" applyBorder="1" applyAlignment="1">
      <alignment horizontal="right" vertical="center"/>
    </xf>
    <xf numFmtId="164" fontId="41" fillId="0" borderId="1" xfId="0" applyNumberFormat="1" applyFont="1" applyBorder="1" applyAlignment="1">
      <alignment horizontal="right" vertical="center"/>
    </xf>
    <xf numFmtId="165" fontId="37" fillId="0" borderId="30" xfId="0" applyNumberFormat="1" applyFont="1" applyFill="1" applyBorder="1" applyAlignment="1">
      <alignment vertical="center" wrapText="1"/>
    </xf>
    <xf numFmtId="0" fontId="37" fillId="0" borderId="50" xfId="0" applyFont="1" applyFill="1" applyBorder="1" applyAlignment="1">
      <alignment horizontal="left" vertical="center" wrapText="1"/>
    </xf>
    <xf numFmtId="165" fontId="37" fillId="0" borderId="49" xfId="0" applyNumberFormat="1" applyFont="1" applyFill="1" applyBorder="1" applyAlignment="1">
      <alignment horizontal="center" vertical="center" wrapText="1"/>
    </xf>
    <xf numFmtId="0" fontId="37" fillId="0" borderId="1" xfId="0" applyFont="1" applyBorder="1" applyAlignment="1">
      <alignment vertical="center"/>
    </xf>
    <xf numFmtId="164" fontId="37" fillId="0" borderId="0" xfId="0" applyNumberFormat="1" applyFont="1" applyBorder="1" applyAlignment="1">
      <alignment horizontal="right" vertical="center"/>
    </xf>
    <xf numFmtId="164" fontId="37" fillId="8" borderId="1" xfId="0" applyNumberFormat="1" applyFont="1" applyFill="1" applyBorder="1" applyAlignment="1">
      <alignment horizontal="center" vertical="center" wrapText="1"/>
    </xf>
    <xf numFmtId="174" fontId="3" fillId="0" borderId="1" xfId="0" applyNumberFormat="1" applyFont="1" applyBorder="1" applyAlignment="1">
      <alignment horizontal="center" vertical="center"/>
    </xf>
    <xf numFmtId="0" fontId="3" fillId="0" borderId="2" xfId="0" applyFont="1" applyBorder="1" applyAlignment="1">
      <alignment horizontal="left" vertical="center"/>
    </xf>
    <xf numFmtId="0" fontId="3" fillId="0" borderId="3" xfId="0" applyFont="1" applyBorder="1" applyAlignment="1">
      <alignment horizontal="left" vertical="center"/>
    </xf>
    <xf numFmtId="0" fontId="3"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11" fillId="0" borderId="0" xfId="0" applyFont="1" applyBorder="1" applyAlignment="1">
      <alignment horizontal="right" vertical="center"/>
    </xf>
    <xf numFmtId="166" fontId="3" fillId="0" borderId="0" xfId="0" applyNumberFormat="1" applyFont="1" applyBorder="1" applyAlignment="1">
      <alignment vertical="center" wrapText="1"/>
    </xf>
    <xf numFmtId="0" fontId="22" fillId="0" borderId="0" xfId="0" applyFont="1" applyBorder="1" applyAlignment="1">
      <alignment horizontal="center" vertical="center"/>
    </xf>
    <xf numFmtId="164" fontId="22" fillId="0" borderId="0" xfId="0" applyNumberFormat="1" applyFont="1" applyFill="1" applyBorder="1" applyAlignment="1">
      <alignment horizontal="left" vertical="center" wrapText="1"/>
    </xf>
    <xf numFmtId="0" fontId="46" fillId="0" borderId="0" xfId="0" applyFont="1" applyBorder="1" applyAlignment="1">
      <alignment horizontal="right" vertical="center" wrapText="1"/>
    </xf>
    <xf numFmtId="166" fontId="47" fillId="0" borderId="0" xfId="1" applyNumberFormat="1" applyFont="1" applyBorder="1" applyAlignment="1">
      <alignment horizontal="left" vertical="center" wrapText="1"/>
    </xf>
    <xf numFmtId="49" fontId="47" fillId="0" borderId="0" xfId="0" applyNumberFormat="1" applyFont="1" applyBorder="1" applyAlignment="1">
      <alignment horizontal="left" vertical="center" wrapText="1"/>
    </xf>
    <xf numFmtId="0" fontId="46" fillId="0" borderId="0" xfId="0" applyFont="1" applyBorder="1" applyAlignment="1">
      <alignment vertical="center" wrapText="1"/>
    </xf>
    <xf numFmtId="166" fontId="46" fillId="0" borderId="0" xfId="1" applyNumberFormat="1" applyFont="1" applyBorder="1" applyAlignment="1">
      <alignment horizontal="left" vertical="center" wrapText="1"/>
    </xf>
    <xf numFmtId="49" fontId="46" fillId="0" borderId="0" xfId="0" applyNumberFormat="1" applyFont="1" applyBorder="1" applyAlignment="1">
      <alignment vertical="center" wrapText="1"/>
    </xf>
    <xf numFmtId="165" fontId="46" fillId="0" borderId="0" xfId="0" applyNumberFormat="1" applyFont="1" applyBorder="1" applyAlignment="1">
      <alignment vertical="center" wrapText="1"/>
    </xf>
    <xf numFmtId="164" fontId="46" fillId="0" borderId="0" xfId="1" applyNumberFormat="1" applyFont="1" applyBorder="1" applyAlignment="1">
      <alignment horizontal="left" vertical="center" wrapText="1"/>
    </xf>
    <xf numFmtId="165" fontId="48" fillId="0" borderId="0" xfId="0" applyNumberFormat="1" applyFont="1" applyBorder="1" applyAlignment="1">
      <alignment vertical="center" wrapText="1"/>
    </xf>
    <xf numFmtId="0" fontId="48" fillId="0" borderId="0" xfId="0" applyFont="1" applyBorder="1" applyAlignment="1">
      <alignment vertical="center" wrapText="1"/>
    </xf>
    <xf numFmtId="166" fontId="46" fillId="0" borderId="0" xfId="0" applyNumberFormat="1" applyFont="1" applyBorder="1" applyAlignment="1">
      <alignment vertical="center" wrapText="1"/>
    </xf>
    <xf numFmtId="0" fontId="18" fillId="0" borderId="0" xfId="0" applyFont="1" applyAlignment="1">
      <alignment horizontal="center" vertical="center"/>
    </xf>
    <xf numFmtId="164" fontId="3" fillId="0" borderId="0" xfId="0" applyNumberFormat="1" applyFont="1" applyFill="1" applyBorder="1" applyAlignment="1">
      <alignment vertical="center" wrapText="1"/>
    </xf>
    <xf numFmtId="0" fontId="7" fillId="0" borderId="0" xfId="0" applyFont="1" applyAlignment="1">
      <alignment vertical="center"/>
    </xf>
    <xf numFmtId="0" fontId="7" fillId="0" borderId="0" xfId="0" applyNumberFormat="1" applyFont="1" applyFill="1" applyBorder="1" applyAlignment="1">
      <alignment vertical="center" wrapText="1"/>
    </xf>
    <xf numFmtId="0" fontId="3" fillId="0" borderId="0" xfId="0" applyNumberFormat="1" applyFont="1" applyFill="1" applyBorder="1" applyAlignment="1">
      <alignment vertical="center" wrapText="1"/>
    </xf>
    <xf numFmtId="0" fontId="11" fillId="0" borderId="0" xfId="0" applyFont="1" applyBorder="1" applyAlignment="1">
      <alignment horizontal="right" vertical="center"/>
    </xf>
    <xf numFmtId="0" fontId="3" fillId="0" borderId="1" xfId="0" quotePrefix="1" applyFont="1" applyBorder="1" applyAlignment="1">
      <alignment horizontal="center" vertical="center"/>
    </xf>
    <xf numFmtId="0" fontId="41" fillId="0" borderId="1" xfId="0" applyFont="1" applyBorder="1" applyAlignment="1">
      <alignment horizontal="center" vertical="center"/>
    </xf>
    <xf numFmtId="0" fontId="41" fillId="0" borderId="1" xfId="0" quotePrefix="1" applyFont="1" applyBorder="1" applyAlignment="1">
      <alignment horizontal="center" vertical="center"/>
    </xf>
    <xf numFmtId="0" fontId="50" fillId="0" borderId="1" xfId="0" applyFont="1" applyBorder="1" applyAlignment="1">
      <alignment vertical="center"/>
    </xf>
    <xf numFmtId="0" fontId="51" fillId="0" borderId="1" xfId="0" applyFont="1" applyBorder="1" applyAlignment="1">
      <alignment horizontal="center" vertical="center"/>
    </xf>
    <xf numFmtId="164" fontId="41" fillId="0" borderId="1" xfId="1" applyNumberFormat="1" applyFont="1" applyBorder="1" applyAlignment="1">
      <alignment vertical="center"/>
    </xf>
    <xf numFmtId="164" fontId="43" fillId="0" borderId="1" xfId="1" applyNumberFormat="1" applyFont="1" applyFill="1" applyBorder="1" applyAlignment="1">
      <alignment vertical="center"/>
    </xf>
    <xf numFmtId="164" fontId="41" fillId="0" borderId="1" xfId="1" applyNumberFormat="1" applyFont="1" applyFill="1" applyBorder="1" applyAlignment="1">
      <alignment vertical="center"/>
    </xf>
    <xf numFmtId="164" fontId="41" fillId="0" borderId="1" xfId="1" applyNumberFormat="1" applyFont="1" applyBorder="1" applyAlignment="1">
      <alignment horizontal="right" vertical="center"/>
    </xf>
    <xf numFmtId="164" fontId="41" fillId="0" borderId="1" xfId="0" applyNumberFormat="1" applyFont="1" applyBorder="1" applyAlignment="1">
      <alignment vertical="center"/>
    </xf>
    <xf numFmtId="164" fontId="41" fillId="0" borderId="0" xfId="1" applyNumberFormat="1" applyFont="1" applyBorder="1" applyAlignment="1">
      <alignment vertical="center"/>
    </xf>
    <xf numFmtId="177" fontId="51" fillId="0" borderId="0" xfId="0" applyNumberFormat="1" applyFont="1" applyBorder="1" applyAlignment="1">
      <alignment vertical="center"/>
    </xf>
    <xf numFmtId="0" fontId="52" fillId="0" borderId="0" xfId="0" applyFont="1" applyBorder="1" applyAlignment="1">
      <alignment horizontal="center" vertical="center"/>
    </xf>
    <xf numFmtId="164" fontId="51" fillId="0" borderId="0" xfId="0" applyNumberFormat="1" applyFont="1" applyBorder="1" applyAlignment="1">
      <alignment horizontal="center" vertical="center"/>
    </xf>
    <xf numFmtId="164" fontId="51" fillId="0" borderId="0" xfId="0" applyNumberFormat="1" applyFont="1" applyBorder="1" applyAlignment="1">
      <alignment vertical="center"/>
    </xf>
    <xf numFmtId="0" fontId="41" fillId="0" borderId="0" xfId="0" applyFont="1" applyBorder="1" applyAlignment="1">
      <alignment vertical="center"/>
    </xf>
    <xf numFmtId="165" fontId="41" fillId="0" borderId="0" xfId="0" applyNumberFormat="1" applyFont="1" applyBorder="1" applyAlignment="1">
      <alignment vertical="center"/>
    </xf>
    <xf numFmtId="0" fontId="18" fillId="0" borderId="0" xfId="0" applyFont="1" applyAlignment="1">
      <alignment horizontal="center" vertical="center"/>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center" vertical="center" wrapText="1"/>
    </xf>
    <xf numFmtId="0" fontId="22" fillId="0" borderId="1" xfId="0" applyFont="1" applyBorder="1" applyAlignment="1">
      <alignment horizontal="center" vertical="center"/>
    </xf>
    <xf numFmtId="0" fontId="18" fillId="0" borderId="0" xfId="0" applyFont="1" applyAlignment="1">
      <alignment horizontal="left" vertical="center"/>
    </xf>
    <xf numFmtId="0" fontId="12" fillId="0" borderId="8" xfId="0" applyFont="1" applyFill="1" applyBorder="1" applyAlignment="1">
      <alignment horizontal="center" vertical="center" wrapText="1"/>
    </xf>
    <xf numFmtId="0" fontId="12" fillId="0" borderId="0" xfId="0" applyFont="1" applyFill="1" applyBorder="1" applyAlignment="1">
      <alignment horizontal="center" vertical="center" wrapText="1"/>
    </xf>
    <xf numFmtId="0" fontId="12" fillId="0" borderId="9" xfId="0" applyFont="1" applyFill="1" applyBorder="1" applyAlignment="1">
      <alignment horizontal="center" vertical="center" wrapText="1"/>
    </xf>
    <xf numFmtId="164" fontId="22" fillId="0" borderId="1" xfId="0" applyNumberFormat="1" applyFont="1" applyFill="1" applyBorder="1" applyAlignment="1">
      <alignment horizontal="center" vertical="center" wrapText="1"/>
    </xf>
    <xf numFmtId="0" fontId="3" fillId="0" borderId="2"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3" xfId="0" applyFont="1" applyFill="1" applyBorder="1" applyAlignment="1">
      <alignment horizontal="left" vertical="center" wrapText="1"/>
    </xf>
    <xf numFmtId="164" fontId="3" fillId="0" borderId="2" xfId="0" applyNumberFormat="1" applyFont="1" applyFill="1" applyBorder="1" applyAlignment="1">
      <alignment horizontal="center" vertical="center" wrapText="1"/>
    </xf>
    <xf numFmtId="164" fontId="3" fillId="0" borderId="3" xfId="0" applyNumberFormat="1" applyFont="1" applyFill="1" applyBorder="1" applyAlignment="1">
      <alignment horizontal="center" vertical="center" wrapText="1"/>
    </xf>
    <xf numFmtId="0" fontId="43" fillId="0" borderId="0" xfId="0" applyFont="1" applyBorder="1" applyAlignment="1">
      <alignment horizontal="left" vertical="center" wrapText="1"/>
    </xf>
    <xf numFmtId="0" fontId="10" fillId="0" borderId="0" xfId="0" applyFont="1" applyAlignment="1">
      <alignment horizontal="center" vertical="center"/>
    </xf>
    <xf numFmtId="0" fontId="11" fillId="0" borderId="0" xfId="0" applyFont="1" applyAlignment="1">
      <alignment horizontal="center" vertical="center"/>
    </xf>
    <xf numFmtId="172" fontId="4" fillId="0" borderId="0" xfId="0" applyNumberFormat="1" applyFont="1" applyAlignment="1">
      <alignment horizontal="center" vertical="center"/>
    </xf>
    <xf numFmtId="0" fontId="4" fillId="10" borderId="1" xfId="0" applyFont="1" applyFill="1" applyBorder="1" applyAlignment="1">
      <alignment horizontal="center" vertical="center"/>
    </xf>
    <xf numFmtId="0" fontId="4" fillId="11" borderId="1" xfId="0" applyFont="1" applyFill="1" applyBorder="1" applyAlignment="1">
      <alignment horizontal="center" vertical="center"/>
    </xf>
    <xf numFmtId="169" fontId="11" fillId="0" borderId="0" xfId="0" applyNumberFormat="1" applyFont="1" applyAlignment="1">
      <alignment horizontal="left" vertical="center"/>
    </xf>
    <xf numFmtId="169" fontId="49" fillId="0" borderId="0" xfId="0" applyNumberFormat="1" applyFont="1" applyAlignment="1">
      <alignment horizontal="center" vertical="center"/>
    </xf>
    <xf numFmtId="0" fontId="7" fillId="0" borderId="1" xfId="0" applyFont="1" applyBorder="1" applyAlignment="1">
      <alignment horizontal="right" vertical="center" wrapText="1"/>
    </xf>
    <xf numFmtId="49" fontId="15" fillId="0" borderId="1" xfId="0" applyNumberFormat="1" applyFont="1" applyBorder="1" applyAlignment="1">
      <alignment horizontal="left" vertical="center" wrapText="1"/>
    </xf>
    <xf numFmtId="164" fontId="21" fillId="0" borderId="0" xfId="0" applyNumberFormat="1" applyFont="1" applyFill="1" applyBorder="1" applyAlignment="1">
      <alignment horizontal="left" vertical="center" wrapText="1"/>
    </xf>
    <xf numFmtId="164" fontId="3" fillId="0" borderId="0" xfId="0" applyNumberFormat="1" applyFont="1" applyFill="1" applyBorder="1" applyAlignment="1">
      <alignment horizontal="left" vertical="center" wrapText="1"/>
    </xf>
    <xf numFmtId="165" fontId="37" fillId="0" borderId="19" xfId="0" applyNumberFormat="1" applyFont="1" applyBorder="1" applyAlignment="1">
      <alignment horizontal="right" vertical="center" wrapText="1"/>
    </xf>
    <xf numFmtId="165" fontId="37" fillId="0" borderId="0" xfId="0" applyNumberFormat="1" applyFont="1" applyBorder="1" applyAlignment="1">
      <alignment horizontal="right" vertical="center" wrapText="1"/>
    </xf>
    <xf numFmtId="0" fontId="37" fillId="0" borderId="2" xfId="0" applyFont="1" applyBorder="1" applyAlignment="1">
      <alignment vertical="center"/>
    </xf>
    <xf numFmtId="0" fontId="37" fillId="0" borderId="3" xfId="0" applyFont="1" applyBorder="1" applyAlignment="1">
      <alignment vertical="center"/>
    </xf>
    <xf numFmtId="0" fontId="37" fillId="0" borderId="1" xfId="0" applyFont="1" applyBorder="1" applyAlignment="1">
      <alignment vertical="center"/>
    </xf>
    <xf numFmtId="0" fontId="36" fillId="6" borderId="2" xfId="0" applyFont="1" applyFill="1" applyBorder="1" applyAlignment="1">
      <alignment horizontal="center" vertical="center"/>
    </xf>
    <xf numFmtId="0" fontId="36" fillId="6" borderId="3" xfId="0" applyFont="1" applyFill="1" applyBorder="1" applyAlignment="1">
      <alignment horizontal="center" vertical="center"/>
    </xf>
    <xf numFmtId="165" fontId="37" fillId="4" borderId="55" xfId="0" applyNumberFormat="1" applyFont="1" applyFill="1" applyBorder="1" applyAlignment="1">
      <alignment horizontal="center" vertical="center" wrapText="1"/>
    </xf>
    <xf numFmtId="165" fontId="37" fillId="4" borderId="46" xfId="0" applyNumberFormat="1" applyFont="1" applyFill="1" applyBorder="1" applyAlignment="1">
      <alignment horizontal="center" vertical="center" wrapText="1"/>
    </xf>
    <xf numFmtId="0" fontId="37" fillId="0" borderId="1" xfId="0" applyFont="1" applyFill="1" applyBorder="1" applyAlignment="1">
      <alignment horizontal="left" vertical="center" wrapText="1"/>
    </xf>
    <xf numFmtId="4" fontId="37" fillId="0" borderId="34" xfId="0" applyNumberFormat="1" applyFont="1" applyFill="1" applyBorder="1" applyAlignment="1">
      <alignment horizontal="center" vertical="center" textRotation="90" wrapText="1"/>
    </xf>
    <xf numFmtId="4" fontId="37" fillId="0" borderId="48" xfId="0" applyNumberFormat="1" applyFont="1" applyFill="1" applyBorder="1" applyAlignment="1">
      <alignment horizontal="center" vertical="center" textRotation="90" wrapText="1"/>
    </xf>
    <xf numFmtId="4" fontId="37" fillId="0" borderId="41" xfId="0" applyNumberFormat="1" applyFont="1" applyFill="1" applyBorder="1" applyAlignment="1">
      <alignment horizontal="center" vertical="center" textRotation="90" wrapText="1"/>
    </xf>
    <xf numFmtId="0" fontId="37" fillId="0" borderId="2" xfId="0" applyFont="1" applyBorder="1" applyAlignment="1">
      <alignment horizontal="left" vertical="center"/>
    </xf>
    <xf numFmtId="0" fontId="37" fillId="0" borderId="3" xfId="0" applyFont="1" applyBorder="1" applyAlignment="1">
      <alignment horizontal="left" vertical="center"/>
    </xf>
    <xf numFmtId="169" fontId="36" fillId="0" borderId="16" xfId="0" applyNumberFormat="1" applyFont="1" applyBorder="1" applyAlignment="1">
      <alignment horizontal="center"/>
    </xf>
    <xf numFmtId="0" fontId="37" fillId="0" borderId="48" xfId="0" applyFont="1" applyFill="1" applyBorder="1" applyAlignment="1">
      <alignment horizontal="left" vertical="center" wrapText="1"/>
    </xf>
    <xf numFmtId="0" fontId="37" fillId="0" borderId="9" xfId="0" applyFont="1" applyFill="1" applyBorder="1" applyAlignment="1">
      <alignment horizontal="left" vertical="center" wrapText="1"/>
    </xf>
    <xf numFmtId="0" fontId="37" fillId="0" borderId="57" xfId="0" applyFont="1" applyFill="1" applyBorder="1" applyAlignment="1">
      <alignment horizontal="left" vertical="center" wrapText="1"/>
    </xf>
    <xf numFmtId="165" fontId="37" fillId="0" borderId="51" xfId="0" applyNumberFormat="1" applyFont="1" applyFill="1" applyBorder="1" applyAlignment="1">
      <alignment horizontal="center" vertical="center" wrapText="1"/>
    </xf>
    <xf numFmtId="165" fontId="37" fillId="0" borderId="52" xfId="0" applyNumberFormat="1" applyFont="1" applyFill="1" applyBorder="1" applyAlignment="1">
      <alignment horizontal="center" vertical="center" wrapText="1"/>
    </xf>
    <xf numFmtId="0" fontId="36" fillId="6" borderId="42" xfId="0" applyFont="1" applyFill="1" applyBorder="1" applyAlignment="1">
      <alignment horizontal="center" vertical="center" wrapText="1"/>
    </xf>
    <xf numFmtId="0" fontId="36" fillId="6" borderId="58" xfId="0" applyFont="1" applyFill="1" applyBorder="1" applyAlignment="1">
      <alignment horizontal="center" vertical="center" wrapText="1"/>
    </xf>
    <xf numFmtId="165" fontId="41" fillId="0" borderId="0" xfId="0" applyNumberFormat="1" applyFont="1" applyBorder="1" applyAlignment="1">
      <alignment horizontal="center" vertical="center" wrapText="1"/>
    </xf>
    <xf numFmtId="0" fontId="37" fillId="0" borderId="27" xfId="0" applyFont="1" applyFill="1" applyBorder="1" applyAlignment="1">
      <alignment vertical="center"/>
    </xf>
    <xf numFmtId="0" fontId="37" fillId="0" borderId="44" xfId="0" applyFont="1" applyFill="1" applyBorder="1" applyAlignment="1">
      <alignment vertical="center"/>
    </xf>
    <xf numFmtId="0" fontId="37" fillId="0" borderId="30" xfId="0" applyFont="1" applyFill="1" applyBorder="1" applyAlignment="1">
      <alignment vertical="center"/>
    </xf>
    <xf numFmtId="0" fontId="37" fillId="0" borderId="45" xfId="0" applyFont="1" applyFill="1" applyBorder="1" applyAlignment="1">
      <alignment vertical="center"/>
    </xf>
    <xf numFmtId="0" fontId="3" fillId="0" borderId="1" xfId="0" applyFont="1" applyBorder="1" applyAlignment="1">
      <alignment vertical="center"/>
    </xf>
    <xf numFmtId="165" fontId="37" fillId="0" borderId="0" xfId="0" applyNumberFormat="1" applyFont="1" applyFill="1" applyAlignment="1">
      <alignment horizontal="center" vertical="center"/>
    </xf>
    <xf numFmtId="0" fontId="37" fillId="4" borderId="53" xfId="0" applyFont="1" applyFill="1" applyBorder="1" applyAlignment="1">
      <alignment horizontal="left" vertical="center" wrapText="1"/>
    </xf>
    <xf numFmtId="0" fontId="37" fillId="4" borderId="54" xfId="0" applyFont="1" applyFill="1" applyBorder="1" applyAlignment="1">
      <alignment horizontal="left" vertical="center" wrapText="1"/>
    </xf>
    <xf numFmtId="165" fontId="37" fillId="0" borderId="32" xfId="0" applyNumberFormat="1" applyFont="1" applyFill="1" applyBorder="1" applyAlignment="1">
      <alignment horizontal="center" vertical="center" wrapText="1"/>
    </xf>
    <xf numFmtId="165" fontId="37" fillId="0" borderId="40" xfId="0" applyNumberFormat="1" applyFont="1" applyFill="1" applyBorder="1" applyAlignment="1">
      <alignment horizontal="center" vertical="center" wrapText="1"/>
    </xf>
    <xf numFmtId="0" fontId="37" fillId="0" borderId="56" xfId="0" applyFont="1" applyFill="1" applyBorder="1" applyAlignment="1">
      <alignment horizontal="left" vertical="center"/>
    </xf>
    <xf numFmtId="0" fontId="37" fillId="0" borderId="47" xfId="0" applyFont="1" applyFill="1" applyBorder="1" applyAlignment="1">
      <alignment horizontal="left" vertical="center"/>
    </xf>
    <xf numFmtId="0" fontId="3" fillId="0" borderId="2" xfId="0" applyFont="1" applyBorder="1" applyAlignment="1">
      <alignment vertical="center"/>
    </xf>
    <xf numFmtId="0" fontId="3" fillId="0" borderId="1" xfId="2" applyFont="1" applyBorder="1" applyAlignment="1">
      <alignment horizontal="center" vertical="center"/>
    </xf>
    <xf numFmtId="0" fontId="3" fillId="0" borderId="2" xfId="2" applyFont="1" applyBorder="1" applyAlignment="1">
      <alignment horizontal="center" vertical="center"/>
    </xf>
    <xf numFmtId="0" fontId="3" fillId="0" borderId="12" xfId="2" applyFont="1" applyBorder="1" applyAlignment="1">
      <alignment horizontal="center" vertical="center"/>
    </xf>
    <xf numFmtId="0" fontId="3" fillId="0" borderId="3" xfId="2" applyFont="1" applyBorder="1" applyAlignment="1">
      <alignment horizontal="center" vertical="center"/>
    </xf>
    <xf numFmtId="165" fontId="3" fillId="0" borderId="2" xfId="2" applyNumberFormat="1" applyFont="1" applyBorder="1" applyAlignment="1">
      <alignment horizontal="center" vertical="center"/>
    </xf>
    <xf numFmtId="165" fontId="3" fillId="0" borderId="3" xfId="2" applyNumberFormat="1" applyFont="1" applyBorder="1" applyAlignment="1">
      <alignment horizontal="center" vertical="center"/>
    </xf>
    <xf numFmtId="165" fontId="3" fillId="0" borderId="10" xfId="2" applyNumberFormat="1" applyFont="1" applyBorder="1" applyAlignment="1">
      <alignment horizontal="center" vertical="center"/>
    </xf>
    <xf numFmtId="0" fontId="3" fillId="0" borderId="10" xfId="2" applyFont="1" applyBorder="1" applyAlignment="1">
      <alignment horizontal="center" vertical="center"/>
    </xf>
    <xf numFmtId="0" fontId="3" fillId="7" borderId="1" xfId="2" applyFont="1" applyFill="1" applyBorder="1" applyAlignment="1">
      <alignment horizontal="center" vertical="center"/>
    </xf>
    <xf numFmtId="0" fontId="18" fillId="0" borderId="0" xfId="2" applyFont="1" applyBorder="1" applyAlignment="1">
      <alignment horizontal="center" vertical="center" wrapText="1"/>
    </xf>
    <xf numFmtId="0" fontId="18" fillId="0" borderId="5" xfId="2" applyFont="1" applyBorder="1" applyAlignment="1">
      <alignment horizontal="center" vertical="center" wrapText="1"/>
    </xf>
    <xf numFmtId="0" fontId="3" fillId="6" borderId="1" xfId="2" applyFont="1" applyFill="1" applyBorder="1" applyAlignment="1">
      <alignment horizontal="center" vertical="center"/>
    </xf>
    <xf numFmtId="0" fontId="3" fillId="6" borderId="11" xfId="2" applyFont="1" applyFill="1" applyBorder="1" applyAlignment="1">
      <alignment horizontal="center" vertical="center" wrapText="1"/>
    </xf>
    <xf numFmtId="0" fontId="3" fillId="6" borderId="14" xfId="2" applyFont="1" applyFill="1" applyBorder="1" applyAlignment="1">
      <alignment horizontal="center" vertical="center" wrapText="1"/>
    </xf>
    <xf numFmtId="0" fontId="3" fillId="7" borderId="2" xfId="2" applyFont="1" applyFill="1" applyBorder="1" applyAlignment="1">
      <alignment horizontal="center" vertical="center"/>
    </xf>
    <xf numFmtId="0" fontId="3" fillId="7" borderId="12" xfId="2" applyFont="1" applyFill="1" applyBorder="1" applyAlignment="1">
      <alignment horizontal="center" vertical="center"/>
    </xf>
    <xf numFmtId="0" fontId="3" fillId="7" borderId="3" xfId="2" applyFont="1" applyFill="1" applyBorder="1" applyAlignment="1">
      <alignment horizontal="center" vertical="center"/>
    </xf>
    <xf numFmtId="0" fontId="21" fillId="0" borderId="0" xfId="2" applyFont="1" applyAlignment="1">
      <alignment horizontal="center" vertical="center"/>
    </xf>
    <xf numFmtId="0" fontId="3" fillId="0" borderId="0" xfId="2" applyFont="1" applyAlignment="1">
      <alignment horizontal="center" vertical="center"/>
    </xf>
    <xf numFmtId="0" fontId="27" fillId="0" borderId="0" xfId="2" applyFont="1" applyAlignment="1">
      <alignment horizontal="right" vertical="center"/>
    </xf>
    <xf numFmtId="0" fontId="27" fillId="0" borderId="0" xfId="2" applyFont="1" applyFill="1" applyAlignment="1">
      <alignment horizontal="right" vertical="center"/>
    </xf>
    <xf numFmtId="176" fontId="27" fillId="0" borderId="0" xfId="2" applyNumberFormat="1" applyFont="1" applyFill="1" applyAlignment="1">
      <alignment horizontal="left" vertical="center"/>
    </xf>
    <xf numFmtId="14" fontId="9" fillId="0" borderId="0" xfId="0" applyNumberFormat="1" applyFont="1" applyFill="1" applyBorder="1" applyAlignment="1">
      <alignment horizontal="left" vertical="center"/>
    </xf>
    <xf numFmtId="0" fontId="3" fillId="6" borderId="11" xfId="2" applyFont="1" applyFill="1" applyBorder="1" applyAlignment="1">
      <alignment horizontal="center" vertical="center"/>
    </xf>
    <xf numFmtId="0" fontId="3" fillId="0" borderId="14" xfId="2" applyFont="1" applyBorder="1" applyAlignment="1">
      <alignment horizontal="center" vertical="center"/>
    </xf>
    <xf numFmtId="174" fontId="3" fillId="7" borderId="1" xfId="2" applyNumberFormat="1" applyFont="1" applyFill="1" applyBorder="1" applyAlignment="1">
      <alignment horizontal="center" vertical="center"/>
    </xf>
    <xf numFmtId="0" fontId="3" fillId="6" borderId="14" xfId="2" applyFont="1" applyFill="1" applyBorder="1" applyAlignment="1">
      <alignment horizontal="center" vertical="center"/>
    </xf>
    <xf numFmtId="0" fontId="25" fillId="0" borderId="0" xfId="0" applyFont="1" applyFill="1" applyBorder="1" applyAlignment="1">
      <alignment horizontal="center" vertical="center"/>
    </xf>
    <xf numFmtId="0" fontId="3" fillId="0" borderId="6" xfId="0" applyNumberFormat="1" applyFont="1" applyFill="1" applyBorder="1" applyAlignment="1">
      <alignment horizontal="justify" vertical="top" wrapText="1"/>
    </xf>
    <xf numFmtId="0" fontId="3" fillId="0" borderId="7" xfId="0" applyFont="1" applyFill="1" applyBorder="1" applyAlignment="1">
      <alignment horizontal="justify" vertical="top" wrapText="1"/>
    </xf>
    <xf numFmtId="0" fontId="3" fillId="0" borderId="8" xfId="0" applyFont="1" applyFill="1" applyBorder="1" applyAlignment="1">
      <alignment horizontal="justify" vertical="top" wrapText="1"/>
    </xf>
    <xf numFmtId="0" fontId="3" fillId="0" borderId="9" xfId="0" applyFont="1" applyFill="1" applyBorder="1" applyAlignment="1">
      <alignment horizontal="justify" vertical="top" wrapText="1"/>
    </xf>
    <xf numFmtId="0" fontId="3" fillId="0" borderId="4" xfId="0" applyFont="1" applyFill="1" applyBorder="1" applyAlignment="1">
      <alignment horizontal="justify" vertical="top" wrapText="1"/>
    </xf>
    <xf numFmtId="0" fontId="3" fillId="0" borderId="13" xfId="0" applyFont="1" applyFill="1" applyBorder="1" applyAlignment="1">
      <alignment horizontal="justify" vertical="top" wrapText="1"/>
    </xf>
    <xf numFmtId="0" fontId="3" fillId="0" borderId="6" xfId="0" applyNumberFormat="1" applyFont="1" applyFill="1" applyBorder="1" applyAlignment="1">
      <alignment horizontal="left" vertical="top" wrapText="1"/>
    </xf>
    <xf numFmtId="0" fontId="3" fillId="0" borderId="7" xfId="0" applyFont="1" applyFill="1" applyBorder="1" applyAlignment="1">
      <alignment horizontal="left" vertical="top" wrapText="1"/>
    </xf>
    <xf numFmtId="0" fontId="3" fillId="0" borderId="8" xfId="0" applyFont="1" applyFill="1" applyBorder="1" applyAlignment="1">
      <alignment horizontal="left" vertical="top" wrapText="1"/>
    </xf>
    <xf numFmtId="0" fontId="3" fillId="0" borderId="9" xfId="0" applyFont="1" applyFill="1" applyBorder="1" applyAlignment="1">
      <alignment horizontal="left" vertical="top" wrapText="1"/>
    </xf>
    <xf numFmtId="0" fontId="3" fillId="0" borderId="4" xfId="0" applyFont="1" applyFill="1" applyBorder="1" applyAlignment="1">
      <alignment horizontal="left" vertical="top" wrapText="1"/>
    </xf>
    <xf numFmtId="0" fontId="3" fillId="0" borderId="13" xfId="0" applyFont="1" applyFill="1" applyBorder="1" applyAlignment="1">
      <alignment horizontal="left" vertical="top" wrapText="1"/>
    </xf>
    <xf numFmtId="0" fontId="4" fillId="0" borderId="2" xfId="0" applyFont="1" applyFill="1" applyBorder="1" applyAlignment="1">
      <alignment horizontal="left" vertical="center"/>
    </xf>
    <xf numFmtId="0" fontId="4" fillId="0" borderId="12" xfId="0" applyFont="1" applyFill="1" applyBorder="1" applyAlignment="1">
      <alignment horizontal="left" vertical="center"/>
    </xf>
    <xf numFmtId="0" fontId="4" fillId="0" borderId="3" xfId="0" applyFont="1" applyFill="1" applyBorder="1" applyAlignment="1">
      <alignment horizontal="left" vertical="center"/>
    </xf>
    <xf numFmtId="0" fontId="4" fillId="0" borderId="1" xfId="0" applyFont="1" applyFill="1" applyBorder="1" applyAlignment="1">
      <alignment horizontal="left" vertical="center"/>
    </xf>
    <xf numFmtId="0" fontId="3" fillId="0" borderId="2" xfId="0" applyFont="1" applyFill="1" applyBorder="1" applyAlignment="1">
      <alignment horizontal="justify" vertical="top" wrapText="1"/>
    </xf>
    <xf numFmtId="0" fontId="3" fillId="0" borderId="3" xfId="0" applyFont="1" applyFill="1" applyBorder="1" applyAlignment="1">
      <alignment horizontal="justify" vertical="top" wrapText="1"/>
    </xf>
    <xf numFmtId="0" fontId="3" fillId="0" borderId="6" xfId="0" applyNumberFormat="1" applyFont="1" applyFill="1" applyBorder="1" applyAlignment="1">
      <alignment horizontal="justify" vertical="center" wrapText="1"/>
    </xf>
    <xf numFmtId="0" fontId="3" fillId="0" borderId="7" xfId="0" applyFont="1" applyFill="1" applyBorder="1" applyAlignment="1">
      <alignment horizontal="justify" vertical="center" wrapText="1"/>
    </xf>
    <xf numFmtId="0" fontId="3" fillId="0" borderId="8" xfId="0" applyFont="1" applyFill="1" applyBorder="1" applyAlignment="1">
      <alignment horizontal="justify" vertical="center" wrapText="1"/>
    </xf>
    <xf numFmtId="0" fontId="3" fillId="0" borderId="9" xfId="0" applyFont="1" applyFill="1" applyBorder="1" applyAlignment="1">
      <alignment horizontal="justify" vertical="center" wrapText="1"/>
    </xf>
    <xf numFmtId="0" fontId="3" fillId="0" borderId="4" xfId="0" applyFont="1" applyFill="1" applyBorder="1" applyAlignment="1">
      <alignment horizontal="justify" vertical="center" wrapText="1"/>
    </xf>
    <xf numFmtId="0" fontId="3" fillId="0" borderId="13" xfId="0" applyFont="1" applyFill="1" applyBorder="1" applyAlignment="1">
      <alignment horizontal="justify" vertical="center" wrapText="1"/>
    </xf>
    <xf numFmtId="0" fontId="3" fillId="0" borderId="6" xfId="0" applyNumberFormat="1" applyFont="1" applyFill="1" applyBorder="1" applyAlignment="1">
      <alignment horizontal="left" vertical="center" wrapText="1"/>
    </xf>
    <xf numFmtId="0" fontId="3" fillId="0" borderId="7" xfId="0" applyFont="1" applyFill="1" applyBorder="1" applyAlignment="1">
      <alignment horizontal="left" vertical="center" wrapText="1"/>
    </xf>
    <xf numFmtId="0" fontId="3" fillId="0" borderId="8" xfId="0" applyFont="1" applyFill="1" applyBorder="1" applyAlignment="1">
      <alignment horizontal="left" vertical="center" wrapText="1"/>
    </xf>
    <xf numFmtId="0" fontId="3" fillId="0" borderId="9" xfId="0" applyFont="1" applyFill="1" applyBorder="1" applyAlignment="1">
      <alignment horizontal="left" vertical="center" wrapText="1"/>
    </xf>
    <xf numFmtId="0" fontId="3" fillId="0" borderId="4" xfId="0" applyFont="1" applyFill="1" applyBorder="1" applyAlignment="1">
      <alignment horizontal="left" vertical="center" wrapText="1"/>
    </xf>
    <xf numFmtId="0" fontId="3" fillId="0" borderId="13" xfId="0" applyFont="1" applyFill="1" applyBorder="1" applyAlignment="1">
      <alignment horizontal="left" vertical="center" wrapText="1"/>
    </xf>
    <xf numFmtId="0" fontId="15" fillId="0" borderId="1" xfId="0" applyFont="1" applyFill="1" applyBorder="1" applyAlignment="1">
      <alignment horizontal="left" vertical="center"/>
    </xf>
    <xf numFmtId="0" fontId="8" fillId="0" borderId="1" xfId="0" applyFont="1" applyFill="1" applyBorder="1" applyAlignment="1">
      <alignment horizontal="center" vertical="center"/>
    </xf>
    <xf numFmtId="0" fontId="3" fillId="0" borderId="7" xfId="0" applyNumberFormat="1" applyFont="1" applyFill="1" applyBorder="1" applyAlignment="1">
      <alignment horizontal="left" vertical="center" wrapText="1"/>
    </xf>
    <xf numFmtId="0" fontId="3" fillId="0" borderId="8" xfId="0" applyNumberFormat="1" applyFont="1" applyFill="1" applyBorder="1" applyAlignment="1">
      <alignment horizontal="left" vertical="center" wrapText="1"/>
    </xf>
    <xf numFmtId="0" fontId="3" fillId="0" borderId="9" xfId="0" applyNumberFormat="1" applyFont="1" applyFill="1" applyBorder="1" applyAlignment="1">
      <alignment horizontal="left" vertical="center" wrapText="1"/>
    </xf>
    <xf numFmtId="0" fontId="3" fillId="0" borderId="4" xfId="0" applyNumberFormat="1" applyFont="1" applyFill="1" applyBorder="1" applyAlignment="1">
      <alignment horizontal="left" vertical="center" wrapText="1"/>
    </xf>
    <xf numFmtId="0" fontId="3" fillId="0" borderId="13" xfId="0" applyNumberFormat="1" applyFont="1" applyFill="1" applyBorder="1" applyAlignment="1">
      <alignment horizontal="left" vertical="center" wrapText="1"/>
    </xf>
    <xf numFmtId="0" fontId="8" fillId="0" borderId="1" xfId="0" applyFont="1" applyFill="1" applyBorder="1" applyAlignment="1">
      <alignment vertical="center"/>
    </xf>
    <xf numFmtId="0" fontId="8" fillId="0" borderId="1" xfId="0" applyFont="1" applyFill="1" applyBorder="1" applyAlignment="1">
      <alignment vertical="center" wrapText="1"/>
    </xf>
    <xf numFmtId="0" fontId="8" fillId="0" borderId="2" xfId="0" applyFont="1" applyFill="1" applyBorder="1" applyAlignment="1">
      <alignment vertical="center" wrapText="1"/>
    </xf>
    <xf numFmtId="0" fontId="8" fillId="0" borderId="3" xfId="0" applyFont="1" applyFill="1" applyBorder="1" applyAlignment="1">
      <alignment vertical="center" wrapText="1"/>
    </xf>
    <xf numFmtId="0" fontId="3" fillId="0" borderId="2" xfId="0" applyFont="1" applyBorder="1" applyAlignment="1">
      <alignment vertical="center" wrapText="1"/>
    </xf>
    <xf numFmtId="0" fontId="3" fillId="0" borderId="3" xfId="0" applyFont="1" applyBorder="1" applyAlignment="1">
      <alignment vertical="center" wrapText="1"/>
    </xf>
    <xf numFmtId="0" fontId="3" fillId="0" borderId="6" xfId="0" applyNumberFormat="1" applyFont="1" applyFill="1" applyBorder="1" applyAlignment="1">
      <alignment horizontal="justify" vertical="justify" wrapText="1"/>
    </xf>
    <xf numFmtId="0" fontId="3" fillId="0" borderId="7" xfId="0" applyFont="1" applyFill="1" applyBorder="1" applyAlignment="1">
      <alignment horizontal="justify" vertical="justify" wrapText="1"/>
    </xf>
    <xf numFmtId="0" fontId="3" fillId="0" borderId="8" xfId="0" applyFont="1" applyFill="1" applyBorder="1" applyAlignment="1">
      <alignment horizontal="justify" vertical="justify" wrapText="1"/>
    </xf>
    <xf numFmtId="0" fontId="3" fillId="0" borderId="9" xfId="0" applyFont="1" applyFill="1" applyBorder="1" applyAlignment="1">
      <alignment horizontal="justify" vertical="justify" wrapText="1"/>
    </xf>
    <xf numFmtId="0" fontId="3" fillId="0" borderId="7" xfId="0" applyNumberFormat="1" applyFont="1" applyFill="1" applyBorder="1" applyAlignment="1">
      <alignment horizontal="left" vertical="top" wrapText="1"/>
    </xf>
    <xf numFmtId="0" fontId="3" fillId="0" borderId="8" xfId="0" applyNumberFormat="1" applyFont="1" applyFill="1" applyBorder="1" applyAlignment="1">
      <alignment horizontal="left" vertical="top" wrapText="1"/>
    </xf>
    <xf numFmtId="0" fontId="3" fillId="0" borderId="9" xfId="0" applyNumberFormat="1" applyFont="1" applyFill="1" applyBorder="1" applyAlignment="1">
      <alignment horizontal="left" vertical="top" wrapText="1"/>
    </xf>
    <xf numFmtId="0" fontId="3" fillId="0" borderId="4" xfId="0" applyNumberFormat="1" applyFont="1" applyFill="1" applyBorder="1" applyAlignment="1">
      <alignment horizontal="left" vertical="top" wrapText="1"/>
    </xf>
    <xf numFmtId="0" fontId="3" fillId="0" borderId="13" xfId="0" applyNumberFormat="1" applyFont="1" applyFill="1" applyBorder="1" applyAlignment="1">
      <alignment horizontal="left" vertical="top" wrapText="1"/>
    </xf>
    <xf numFmtId="0" fontId="3" fillId="0" borderId="6" xfId="0" applyFont="1" applyFill="1" applyBorder="1" applyAlignment="1">
      <alignment horizontal="justify" vertical="top" wrapText="1"/>
    </xf>
    <xf numFmtId="0" fontId="21" fillId="0" borderId="0" xfId="0" applyFont="1" applyAlignment="1">
      <alignment horizontal="center" vertical="top" wrapText="1"/>
    </xf>
    <xf numFmtId="0" fontId="12" fillId="7" borderId="2" xfId="0" applyFont="1" applyFill="1" applyBorder="1" applyAlignment="1">
      <alignment horizontal="center" vertical="top"/>
    </xf>
    <xf numFmtId="0" fontId="12" fillId="7" borderId="3" xfId="0" applyFont="1" applyFill="1" applyBorder="1" applyAlignment="1">
      <alignment horizontal="center" vertical="top"/>
    </xf>
    <xf numFmtId="0" fontId="28" fillId="0" borderId="0" xfId="0" applyFont="1" applyAlignment="1">
      <alignment horizontal="center" vertical="center"/>
    </xf>
    <xf numFmtId="0" fontId="11" fillId="0" borderId="0" xfId="0" applyFont="1" applyAlignment="1">
      <alignment horizontal="center" vertical="top"/>
    </xf>
    <xf numFmtId="0" fontId="11" fillId="0" borderId="0" xfId="0" applyFont="1" applyBorder="1" applyAlignment="1">
      <alignment horizontal="right" vertical="top"/>
    </xf>
    <xf numFmtId="169" fontId="11" fillId="0" borderId="0" xfId="0" applyNumberFormat="1" applyFont="1" applyBorder="1" applyAlignment="1">
      <alignment horizontal="left" vertical="center"/>
    </xf>
    <xf numFmtId="0" fontId="12" fillId="7" borderId="2" xfId="0" applyFont="1" applyFill="1" applyBorder="1" applyAlignment="1">
      <alignment horizontal="right" vertical="top"/>
    </xf>
    <xf numFmtId="0" fontId="12" fillId="7" borderId="12" xfId="0" applyFont="1" applyFill="1" applyBorder="1" applyAlignment="1">
      <alignment horizontal="right" vertical="top"/>
    </xf>
    <xf numFmtId="0" fontId="12" fillId="7" borderId="3" xfId="0" applyFont="1" applyFill="1" applyBorder="1" applyAlignment="1">
      <alignment horizontal="right" vertical="top"/>
    </xf>
    <xf numFmtId="0" fontId="21" fillId="0" borderId="0" xfId="0" applyFont="1" applyBorder="1" applyAlignment="1">
      <alignment horizontal="center" vertical="top" wrapText="1"/>
    </xf>
    <xf numFmtId="169" fontId="11" fillId="0" borderId="0" xfId="0" applyNumberFormat="1" applyFont="1" applyBorder="1" applyAlignment="1">
      <alignment horizontal="left" vertical="top"/>
    </xf>
    <xf numFmtId="0" fontId="21" fillId="0" borderId="0" xfId="0" applyFont="1" applyBorder="1" applyAlignment="1">
      <alignment horizontal="center" vertical="top"/>
    </xf>
    <xf numFmtId="0" fontId="12" fillId="3" borderId="2" xfId="0" applyFont="1" applyFill="1" applyBorder="1" applyAlignment="1">
      <alignment horizontal="right" vertical="top"/>
    </xf>
    <xf numFmtId="0" fontId="12" fillId="3" borderId="12" xfId="0" applyFont="1" applyFill="1" applyBorder="1" applyAlignment="1">
      <alignment horizontal="right" vertical="top"/>
    </xf>
    <xf numFmtId="0" fontId="12" fillId="3" borderId="3" xfId="0" applyFont="1" applyFill="1" applyBorder="1" applyAlignment="1">
      <alignment horizontal="right" vertical="top"/>
    </xf>
    <xf numFmtId="0" fontId="21" fillId="0" borderId="0" xfId="0" applyFont="1" applyAlignment="1">
      <alignment horizontal="center" vertical="top"/>
    </xf>
    <xf numFmtId="169" fontId="11" fillId="0" borderId="0" xfId="0" applyNumberFormat="1" applyFont="1" applyAlignment="1">
      <alignment horizontal="left" vertical="top"/>
    </xf>
    <xf numFmtId="0" fontId="0" fillId="0" borderId="0" xfId="0" applyAlignment="1">
      <alignment horizontal="right" vertical="top"/>
    </xf>
    <xf numFmtId="0" fontId="9" fillId="7" borderId="1" xfId="0" applyFont="1" applyFill="1" applyBorder="1" applyAlignment="1">
      <alignment horizontal="right" vertical="center"/>
    </xf>
    <xf numFmtId="164" fontId="9" fillId="7" borderId="2" xfId="0" applyNumberFormat="1" applyFont="1" applyFill="1" applyBorder="1" applyAlignment="1">
      <alignment horizontal="right" vertical="center"/>
    </xf>
    <xf numFmtId="164" fontId="9" fillId="7" borderId="12" xfId="0" applyNumberFormat="1" applyFont="1" applyFill="1" applyBorder="1" applyAlignment="1">
      <alignment horizontal="right" vertical="center"/>
    </xf>
    <xf numFmtId="164" fontId="9" fillId="7" borderId="3" xfId="0" applyNumberFormat="1" applyFont="1" applyFill="1" applyBorder="1" applyAlignment="1">
      <alignment horizontal="right" vertical="center"/>
    </xf>
    <xf numFmtId="164" fontId="9" fillId="7" borderId="1" xfId="0" applyNumberFormat="1" applyFont="1" applyFill="1" applyBorder="1" applyAlignment="1">
      <alignment horizontal="right" vertical="center"/>
    </xf>
    <xf numFmtId="0" fontId="11" fillId="0" borderId="0" xfId="0" applyFont="1" applyAlignment="1">
      <alignment horizontal="right" vertical="center"/>
    </xf>
    <xf numFmtId="169" fontId="11" fillId="0" borderId="0" xfId="0" applyNumberFormat="1" applyFont="1" applyAlignment="1">
      <alignment horizontal="left"/>
    </xf>
    <xf numFmtId="0" fontId="12" fillId="7" borderId="2" xfId="0" applyFont="1" applyFill="1" applyBorder="1" applyAlignment="1">
      <alignment horizontal="center" vertical="center"/>
    </xf>
    <xf numFmtId="0" fontId="12" fillId="7" borderId="3" xfId="0" applyFont="1" applyFill="1" applyBorder="1" applyAlignment="1">
      <alignment horizontal="center" vertical="center"/>
    </xf>
    <xf numFmtId="0" fontId="11" fillId="0" borderId="0" xfId="0" applyFont="1" applyBorder="1" applyAlignment="1">
      <alignment horizontal="right" vertical="center"/>
    </xf>
    <xf numFmtId="0" fontId="12" fillId="7" borderId="1" xfId="0" applyFont="1" applyFill="1" applyBorder="1" applyAlignment="1">
      <alignment horizontal="center" vertical="center"/>
    </xf>
    <xf numFmtId="0" fontId="12" fillId="0" borderId="19" xfId="0" applyFont="1" applyFill="1" applyBorder="1" applyAlignment="1">
      <alignment horizontal="left"/>
    </xf>
    <xf numFmtId="0" fontId="12" fillId="0" borderId="0" xfId="0" applyFont="1" applyFill="1" applyBorder="1" applyAlignment="1">
      <alignment horizontal="left"/>
    </xf>
    <xf numFmtId="164" fontId="12" fillId="0" borderId="15" xfId="0" applyNumberFormat="1" applyFont="1" applyFill="1" applyBorder="1" applyAlignment="1">
      <alignment horizontal="left" vertical="center"/>
    </xf>
    <xf numFmtId="0" fontId="21" fillId="0" borderId="19" xfId="0" applyFont="1" applyFill="1" applyBorder="1" applyAlignment="1">
      <alignment horizontal="center"/>
    </xf>
    <xf numFmtId="0" fontId="21" fillId="0" borderId="0" xfId="0" applyFont="1" applyFill="1" applyBorder="1" applyAlignment="1">
      <alignment horizontal="center"/>
    </xf>
    <xf numFmtId="164" fontId="12" fillId="0" borderId="10" xfId="0" applyNumberFormat="1" applyFont="1" applyFill="1" applyBorder="1"/>
    <xf numFmtId="164" fontId="12" fillId="0" borderId="7" xfId="0" applyNumberFormat="1" applyFont="1" applyFill="1" applyBorder="1"/>
    <xf numFmtId="168" fontId="38" fillId="0" borderId="19" xfId="0" applyNumberFormat="1" applyFont="1" applyFill="1" applyBorder="1" applyAlignment="1"/>
    <xf numFmtId="168" fontId="38" fillId="0" borderId="0" xfId="0" applyNumberFormat="1" applyFont="1" applyFill="1" applyBorder="1" applyAlignment="1"/>
    <xf numFmtId="0" fontId="12" fillId="0" borderId="54" xfId="0" applyFont="1" applyFill="1" applyBorder="1" applyAlignment="1">
      <alignment horizontal="center" vertical="center"/>
    </xf>
    <xf numFmtId="0" fontId="12" fillId="0" borderId="1" xfId="0" applyFont="1" applyFill="1" applyBorder="1" applyAlignment="1">
      <alignment horizontal="center" vertical="center"/>
    </xf>
    <xf numFmtId="0" fontId="12" fillId="0" borderId="12" xfId="0" applyFont="1" applyFill="1" applyBorder="1" applyAlignment="1">
      <alignment horizontal="center" vertical="center"/>
    </xf>
    <xf numFmtId="0" fontId="12" fillId="0" borderId="3" xfId="0" applyFont="1" applyFill="1" applyBorder="1" applyAlignment="1">
      <alignment horizontal="center" vertical="center"/>
    </xf>
    <xf numFmtId="0" fontId="21" fillId="0" borderId="32" xfId="0" applyNumberFormat="1" applyFont="1" applyFill="1" applyBorder="1" applyAlignment="1">
      <alignment horizontal="justify" vertical="top" wrapText="1"/>
    </xf>
    <xf numFmtId="0" fontId="21" fillId="0" borderId="10" xfId="0" applyFont="1" applyFill="1" applyBorder="1" applyAlignment="1">
      <alignment horizontal="justify" vertical="top" wrapText="1"/>
    </xf>
    <xf numFmtId="0" fontId="21" fillId="0" borderId="7" xfId="0" applyFont="1" applyFill="1" applyBorder="1" applyAlignment="1">
      <alignment horizontal="justify" vertical="top" wrapText="1"/>
    </xf>
    <xf numFmtId="0" fontId="21" fillId="0" borderId="19" xfId="0" applyFont="1" applyFill="1" applyBorder="1" applyAlignment="1">
      <alignment horizontal="justify" vertical="top" wrapText="1"/>
    </xf>
    <xf numFmtId="0" fontId="21" fillId="0" borderId="0" xfId="0" applyFont="1" applyFill="1" applyBorder="1" applyAlignment="1">
      <alignment horizontal="justify" vertical="top" wrapText="1"/>
    </xf>
    <xf numFmtId="0" fontId="21" fillId="0" borderId="9" xfId="0" applyFont="1" applyFill="1" applyBorder="1" applyAlignment="1">
      <alignment horizontal="justify" vertical="top" wrapText="1"/>
    </xf>
    <xf numFmtId="0" fontId="21" fillId="0" borderId="40" xfId="0" applyFont="1" applyFill="1" applyBorder="1" applyAlignment="1">
      <alignment horizontal="justify" vertical="top" wrapText="1"/>
    </xf>
    <xf numFmtId="0" fontId="21" fillId="0" borderId="5" xfId="0" applyFont="1" applyFill="1" applyBorder="1" applyAlignment="1">
      <alignment horizontal="justify" vertical="top" wrapText="1"/>
    </xf>
    <xf numFmtId="0" fontId="21" fillId="0" borderId="13" xfId="0" applyFont="1" applyFill="1" applyBorder="1" applyAlignment="1">
      <alignment horizontal="justify" vertical="top" wrapText="1"/>
    </xf>
    <xf numFmtId="168" fontId="38" fillId="0" borderId="19" xfId="0" applyNumberFormat="1" applyFont="1" applyFill="1" applyBorder="1" applyAlignment="1">
      <alignment horizontal="left"/>
    </xf>
    <xf numFmtId="168" fontId="38" fillId="0" borderId="0" xfId="0" applyNumberFormat="1" applyFont="1" applyFill="1" applyBorder="1" applyAlignment="1">
      <alignment horizontal="left"/>
    </xf>
    <xf numFmtId="0" fontId="21" fillId="0" borderId="62" xfId="0" applyFont="1" applyFill="1" applyBorder="1" applyAlignment="1">
      <alignment horizontal="center"/>
    </xf>
    <xf numFmtId="0" fontId="21" fillId="0" borderId="17" xfId="0" applyFont="1" applyFill="1" applyBorder="1" applyAlignment="1">
      <alignment horizontal="center"/>
    </xf>
    <xf numFmtId="0" fontId="11" fillId="0" borderId="17" xfId="0" applyFont="1" applyFill="1" applyBorder="1" applyAlignment="1">
      <alignment horizontal="right"/>
    </xf>
    <xf numFmtId="0" fontId="21" fillId="0" borderId="19" xfId="0" applyFont="1" applyFill="1" applyBorder="1" applyAlignment="1">
      <alignment horizontal="left" vertical="center"/>
    </xf>
    <xf numFmtId="0" fontId="21" fillId="0" borderId="0" xfId="0" applyFont="1" applyFill="1" applyBorder="1" applyAlignment="1">
      <alignment horizontal="left" vertical="center"/>
    </xf>
    <xf numFmtId="0" fontId="12" fillId="0" borderId="0" xfId="0" applyFont="1" applyFill="1" applyBorder="1" applyAlignment="1">
      <alignment horizontal="left" vertical="center"/>
    </xf>
    <xf numFmtId="0" fontId="12" fillId="0" borderId="0" xfId="0" applyFont="1" applyFill="1" applyBorder="1" applyAlignment="1">
      <alignment horizontal="right"/>
    </xf>
    <xf numFmtId="164" fontId="12" fillId="0" borderId="15" xfId="0" applyNumberFormat="1" applyFont="1" applyFill="1" applyBorder="1" applyAlignment="1">
      <alignment horizontal="center" vertical="center"/>
    </xf>
    <xf numFmtId="0" fontId="12" fillId="0" borderId="0" xfId="0" applyFont="1" applyFill="1" applyBorder="1" applyAlignment="1">
      <alignment horizontal="center"/>
    </xf>
    <xf numFmtId="0" fontId="12" fillId="0" borderId="19" xfId="0" applyFont="1" applyFill="1" applyBorder="1" applyAlignment="1"/>
    <xf numFmtId="0" fontId="12" fillId="0" borderId="0" xfId="0" applyFont="1" applyFill="1" applyBorder="1" applyAlignment="1"/>
    <xf numFmtId="0" fontId="21" fillId="0" borderId="0" xfId="0" applyFont="1" applyFill="1" applyAlignment="1">
      <alignment horizontal="left" vertical="center"/>
    </xf>
    <xf numFmtId="0" fontId="21" fillId="0" borderId="0" xfId="0" applyFont="1" applyFill="1" applyBorder="1" applyAlignment="1">
      <alignment horizontal="right"/>
    </xf>
    <xf numFmtId="164" fontId="12" fillId="0" borderId="6" xfId="0" applyNumberFormat="1" applyFont="1" applyFill="1" applyBorder="1" applyAlignment="1">
      <alignment horizontal="center" vertical="top" wrapText="1"/>
    </xf>
    <xf numFmtId="0" fontId="12" fillId="0" borderId="10" xfId="0" applyFont="1" applyFill="1" applyBorder="1" applyAlignment="1">
      <alignment horizontal="center" vertical="top" wrapText="1"/>
    </xf>
    <xf numFmtId="0" fontId="12" fillId="0" borderId="7" xfId="0" applyFont="1" applyFill="1" applyBorder="1" applyAlignment="1">
      <alignment horizontal="center" vertical="top" wrapText="1"/>
    </xf>
    <xf numFmtId="0" fontId="12" fillId="0" borderId="0" xfId="0" applyFont="1" applyFill="1" applyAlignment="1">
      <alignment horizontal="center"/>
    </xf>
    <xf numFmtId="0" fontId="21" fillId="0" borderId="0" xfId="0" applyFont="1" applyFill="1" applyAlignment="1">
      <alignment horizontal="center"/>
    </xf>
    <xf numFmtId="0" fontId="11" fillId="0" borderId="0" xfId="0" applyFont="1" applyFill="1" applyAlignment="1">
      <alignment horizontal="right"/>
    </xf>
    <xf numFmtId="168" fontId="38" fillId="0" borderId="60" xfId="0" applyNumberFormat="1" applyFont="1" applyFill="1" applyBorder="1" applyAlignment="1">
      <alignment horizontal="left"/>
    </xf>
    <xf numFmtId="168" fontId="38" fillId="0" borderId="61" xfId="0" applyNumberFormat="1" applyFont="1" applyFill="1" applyBorder="1" applyAlignment="1">
      <alignment horizontal="left"/>
    </xf>
    <xf numFmtId="164" fontId="12" fillId="0" borderId="6" xfId="0" applyNumberFormat="1" applyFont="1" applyFill="1" applyBorder="1"/>
    <xf numFmtId="0" fontId="21" fillId="0" borderId="0" xfId="0" applyFont="1" applyFill="1" applyAlignment="1">
      <alignment horizontal="right"/>
    </xf>
    <xf numFmtId="0" fontId="21" fillId="0" borderId="6" xfId="0" applyNumberFormat="1" applyFont="1" applyFill="1" applyBorder="1" applyAlignment="1">
      <alignment horizontal="justify" vertical="top" wrapText="1"/>
    </xf>
    <xf numFmtId="0" fontId="21" fillId="0" borderId="8" xfId="0" applyFont="1" applyFill="1" applyBorder="1" applyAlignment="1">
      <alignment horizontal="justify" vertical="top" wrapText="1"/>
    </xf>
    <xf numFmtId="0" fontId="21" fillId="0" borderId="4" xfId="0" applyFont="1" applyFill="1" applyBorder="1" applyAlignment="1">
      <alignment horizontal="justify" vertical="top" wrapText="1"/>
    </xf>
    <xf numFmtId="168" fontId="38" fillId="0" borderId="59" xfId="0" applyNumberFormat="1" applyFont="1" applyFill="1" applyBorder="1" applyAlignment="1">
      <alignment horizontal="left"/>
    </xf>
    <xf numFmtId="0" fontId="12" fillId="0" borderId="0" xfId="0" applyFont="1" applyFill="1" applyAlignment="1">
      <alignment horizontal="left" vertical="center"/>
    </xf>
    <xf numFmtId="0" fontId="4" fillId="10" borderId="2" xfId="0" applyFont="1" applyFill="1" applyBorder="1" applyAlignment="1">
      <alignment horizontal="center" vertical="center"/>
    </xf>
    <xf numFmtId="0" fontId="4" fillId="10" borderId="12" xfId="0" applyFont="1" applyFill="1" applyBorder="1" applyAlignment="1">
      <alignment horizontal="center" vertical="center"/>
    </xf>
    <xf numFmtId="0" fontId="4" fillId="10" borderId="3" xfId="0" applyFont="1" applyFill="1" applyBorder="1" applyAlignment="1">
      <alignment horizontal="center" vertical="center"/>
    </xf>
    <xf numFmtId="172" fontId="15" fillId="0" borderId="0" xfId="0" applyNumberFormat="1" applyFont="1" applyAlignment="1">
      <alignment horizontal="center" vertical="center"/>
    </xf>
    <xf numFmtId="0" fontId="3" fillId="0" borderId="0" xfId="0" applyFont="1" applyAlignment="1">
      <alignment horizontal="right" vertical="center"/>
    </xf>
    <xf numFmtId="0" fontId="12" fillId="3" borderId="2" xfId="0" applyFont="1" applyFill="1" applyBorder="1" applyAlignment="1">
      <alignment horizontal="center" vertical="top"/>
    </xf>
    <xf numFmtId="0" fontId="12" fillId="3" borderId="12" xfId="0" applyFont="1" applyFill="1" applyBorder="1" applyAlignment="1">
      <alignment horizontal="center" vertical="top"/>
    </xf>
    <xf numFmtId="0" fontId="12" fillId="3" borderId="3" xfId="0" applyFont="1" applyFill="1" applyBorder="1" applyAlignment="1">
      <alignment horizontal="center" vertical="top"/>
    </xf>
    <xf numFmtId="0" fontId="12" fillId="0" borderId="0" xfId="0" applyFont="1" applyAlignment="1">
      <alignment horizontal="center" vertical="top"/>
    </xf>
    <xf numFmtId="0" fontId="21" fillId="0" borderId="0" xfId="0" applyFont="1" applyBorder="1" applyAlignment="1">
      <alignment horizontal="right" vertical="top"/>
    </xf>
    <xf numFmtId="169" fontId="6" fillId="0" borderId="0" xfId="0" applyNumberFormat="1" applyFont="1" applyAlignment="1">
      <alignment horizontal="left" vertical="top"/>
    </xf>
    <xf numFmtId="0" fontId="6" fillId="0" borderId="0" xfId="0" applyFont="1" applyBorder="1" applyAlignment="1">
      <alignment horizontal="left" vertical="top"/>
    </xf>
    <xf numFmtId="0" fontId="12" fillId="7" borderId="12" xfId="0" applyFont="1" applyFill="1" applyBorder="1" applyAlignment="1">
      <alignment horizontal="center" vertical="top"/>
    </xf>
    <xf numFmtId="0" fontId="11" fillId="0" borderId="0" xfId="0" applyFont="1" applyBorder="1" applyAlignment="1">
      <alignment horizontal="center" vertical="top" wrapText="1"/>
    </xf>
    <xf numFmtId="0" fontId="11" fillId="0" borderId="0" xfId="0" applyFont="1" applyBorder="1" applyAlignment="1">
      <alignment horizontal="center" vertical="top"/>
    </xf>
    <xf numFmtId="0" fontId="24" fillId="0" borderId="0" xfId="0" applyFont="1" applyAlignment="1">
      <alignment horizontal="right" vertical="center"/>
    </xf>
    <xf numFmtId="0" fontId="34" fillId="0" borderId="0" xfId="0" applyFont="1" applyAlignment="1">
      <alignment horizontal="center" vertical="center"/>
    </xf>
    <xf numFmtId="171" fontId="21" fillId="0" borderId="0" xfId="0" applyNumberFormat="1" applyFont="1" applyAlignment="1">
      <alignment horizontal="center" vertical="center"/>
    </xf>
    <xf numFmtId="0" fontId="21" fillId="0" borderId="0" xfId="0" applyFont="1" applyAlignment="1">
      <alignment horizontal="left" vertical="center"/>
    </xf>
    <xf numFmtId="171" fontId="21" fillId="0" borderId="0" xfId="0" applyNumberFormat="1" applyFont="1" applyBorder="1" applyAlignment="1">
      <alignment horizontal="left" vertical="center"/>
    </xf>
    <xf numFmtId="171" fontId="21" fillId="0" borderId="0" xfId="0" applyNumberFormat="1" applyFont="1" applyBorder="1" applyAlignment="1">
      <alignment vertical="center"/>
    </xf>
    <xf numFmtId="0" fontId="21" fillId="0" borderId="6" xfId="0" applyNumberFormat="1" applyFont="1" applyFill="1" applyBorder="1" applyAlignment="1">
      <alignment horizontal="justify" vertical="center" wrapText="1"/>
    </xf>
    <xf numFmtId="0" fontId="21" fillId="0" borderId="7" xfId="0" applyFont="1" applyFill="1" applyBorder="1" applyAlignment="1">
      <alignment horizontal="justify" vertical="center" wrapText="1"/>
    </xf>
    <xf numFmtId="0" fontId="21" fillId="0" borderId="8" xfId="0" applyFont="1" applyFill="1" applyBorder="1" applyAlignment="1">
      <alignment horizontal="justify" vertical="center" wrapText="1"/>
    </xf>
    <xf numFmtId="0" fontId="21" fillId="0" borderId="9" xfId="0" applyFont="1" applyFill="1" applyBorder="1" applyAlignment="1">
      <alignment horizontal="justify" vertical="center" wrapText="1"/>
    </xf>
    <xf numFmtId="0" fontId="21" fillId="0" borderId="4" xfId="0" applyFont="1" applyFill="1" applyBorder="1" applyAlignment="1">
      <alignment horizontal="justify" vertical="center" wrapText="1"/>
    </xf>
    <xf numFmtId="0" fontId="21" fillId="0" borderId="13" xfId="0" applyFont="1" applyFill="1" applyBorder="1" applyAlignment="1">
      <alignment horizontal="justify" vertical="center" wrapText="1"/>
    </xf>
    <xf numFmtId="0" fontId="21" fillId="0" borderId="6" xfId="0" applyFont="1" applyFill="1" applyBorder="1" applyAlignment="1">
      <alignment horizontal="justify" vertical="center" wrapText="1"/>
    </xf>
    <xf numFmtId="0" fontId="21" fillId="0" borderId="6" xfId="0" applyNumberFormat="1" applyFont="1" applyFill="1" applyBorder="1" applyAlignment="1">
      <alignment horizontal="left" vertical="center" wrapText="1"/>
    </xf>
    <xf numFmtId="0" fontId="21" fillId="0" borderId="7" xfId="0" applyNumberFormat="1" applyFont="1" applyFill="1" applyBorder="1" applyAlignment="1">
      <alignment horizontal="left" vertical="center" wrapText="1"/>
    </xf>
    <xf numFmtId="0" fontId="21" fillId="0" borderId="8" xfId="0" applyNumberFormat="1" applyFont="1" applyFill="1" applyBorder="1" applyAlignment="1">
      <alignment horizontal="left" vertical="center" wrapText="1"/>
    </xf>
    <xf numFmtId="0" fontId="21" fillId="0" borderId="9" xfId="0" applyNumberFormat="1" applyFont="1" applyFill="1" applyBorder="1" applyAlignment="1">
      <alignment horizontal="left" vertical="center" wrapText="1"/>
    </xf>
    <xf numFmtId="0" fontId="21" fillId="0" borderId="4" xfId="0" applyNumberFormat="1" applyFont="1" applyFill="1" applyBorder="1" applyAlignment="1">
      <alignment horizontal="left" vertical="center" wrapText="1"/>
    </xf>
    <xf numFmtId="0" fontId="21" fillId="0" borderId="13" xfId="0" applyNumberFormat="1" applyFont="1" applyFill="1" applyBorder="1" applyAlignment="1">
      <alignment horizontal="left" vertical="center" wrapText="1"/>
    </xf>
  </cellXfs>
  <cellStyles count="3">
    <cellStyle name="Comma" xfId="1" builtinId="3"/>
    <cellStyle name="Normal" xfId="0" builtinId="0"/>
    <cellStyle name="Normal 2" xfId="2"/>
  </cellStyles>
  <dxfs count="1">
    <dxf>
      <fill>
        <gradientFill type="path" left="0.5" right="0.5" top="0.5" bottom="0.5">
          <stop position="0">
            <color theme="0"/>
          </stop>
          <stop position="1">
            <color rgb="FF00B050"/>
          </stop>
        </gradient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D43"/>
  <sheetViews>
    <sheetView tabSelected="1" workbookViewId="0">
      <selection activeCell="F17" sqref="F17"/>
    </sheetView>
  </sheetViews>
  <sheetFormatPr defaultColWidth="9.140625" defaultRowHeight="15.75" x14ac:dyDescent="0.2"/>
  <cols>
    <col min="1" max="1" width="1.7109375" style="255" customWidth="1"/>
    <col min="2" max="2" width="8.42578125" style="255" customWidth="1"/>
    <col min="3" max="3" width="12.140625" style="255" bestFit="1" customWidth="1"/>
    <col min="4" max="4" width="14.7109375" style="255" customWidth="1"/>
    <col min="5" max="5" width="5.140625" style="255" customWidth="1"/>
    <col min="6" max="6" width="7.85546875" style="255" customWidth="1"/>
    <col min="7" max="7" width="6.85546875" style="255" bestFit="1" customWidth="1"/>
    <col min="8" max="8" width="8.140625" style="255" bestFit="1" customWidth="1"/>
    <col min="9" max="10" width="0.140625" style="255" customWidth="1"/>
    <col min="11" max="11" width="8" style="255" customWidth="1"/>
    <col min="12" max="16" width="8.5703125" style="255" customWidth="1"/>
    <col min="17" max="17" width="7" style="255" customWidth="1"/>
    <col min="18" max="19" width="6.85546875" style="255" customWidth="1"/>
    <col min="20" max="20" width="8.28515625" style="255" customWidth="1"/>
    <col min="21" max="22" width="6.5703125" style="255" customWidth="1"/>
    <col min="23" max="23" width="6.7109375" style="255" customWidth="1"/>
    <col min="24" max="24" width="7" style="255" customWidth="1"/>
    <col min="25" max="26" width="6.7109375" style="255" customWidth="1"/>
    <col min="27" max="27" width="6.5703125" style="255" customWidth="1"/>
    <col min="28" max="28" width="4.85546875" style="255" customWidth="1"/>
    <col min="29" max="29" width="4.5703125" style="255" customWidth="1"/>
    <col min="30" max="31" width="5.7109375" style="255" customWidth="1"/>
    <col min="32" max="32" width="4.85546875" style="255" customWidth="1"/>
    <col min="33" max="33" width="8.140625" style="255" bestFit="1" customWidth="1"/>
    <col min="34" max="34" width="8" style="255" customWidth="1"/>
    <col min="35" max="35" width="5.7109375" style="255" customWidth="1"/>
    <col min="36" max="40" width="4.7109375" style="255" customWidth="1"/>
    <col min="41" max="41" width="3.7109375" style="221" customWidth="1"/>
    <col min="42" max="44" width="5.7109375" style="566" customWidth="1"/>
    <col min="45" max="46" width="5.7109375" style="255" customWidth="1"/>
    <col min="47" max="16384" width="9.140625" style="255"/>
  </cols>
  <sheetData>
    <row r="1" spans="1:56" ht="3.75" customHeight="1" x14ac:dyDescent="0.2"/>
    <row r="2" spans="1:56" ht="15.95" customHeight="1" x14ac:dyDescent="0.2">
      <c r="A2" s="756" t="s">
        <v>56</v>
      </c>
      <c r="B2" s="756"/>
      <c r="C2" s="756"/>
      <c r="D2" s="756"/>
      <c r="E2" s="756"/>
      <c r="F2" s="756"/>
      <c r="G2" s="756"/>
      <c r="H2" s="756"/>
      <c r="I2" s="756"/>
      <c r="J2" s="756"/>
      <c r="K2" s="756"/>
      <c r="L2" s="756"/>
      <c r="M2" s="756"/>
      <c r="N2" s="756"/>
      <c r="O2" s="756"/>
      <c r="P2" s="756"/>
      <c r="Q2" s="756"/>
      <c r="R2" s="756"/>
      <c r="S2" s="756"/>
      <c r="T2" s="756"/>
      <c r="U2" s="756"/>
      <c r="V2" s="756"/>
      <c r="W2" s="756"/>
      <c r="X2" s="756"/>
      <c r="Y2" s="756"/>
      <c r="Z2" s="756"/>
      <c r="AA2" s="756"/>
      <c r="AB2" s="756"/>
      <c r="AC2" s="756"/>
      <c r="AD2" s="756"/>
      <c r="AE2" s="756"/>
      <c r="AF2" s="756"/>
      <c r="AG2" s="756"/>
      <c r="AH2" s="756"/>
      <c r="AI2" s="350"/>
      <c r="AJ2" s="350"/>
    </row>
    <row r="3" spans="1:56" ht="14.25" customHeight="1" x14ac:dyDescent="0.2">
      <c r="A3" s="757" t="s">
        <v>102</v>
      </c>
      <c r="B3" s="757"/>
      <c r="C3" s="757"/>
      <c r="D3" s="757"/>
      <c r="E3" s="757"/>
      <c r="F3" s="757"/>
      <c r="G3" s="757"/>
      <c r="H3" s="757"/>
      <c r="I3" s="757"/>
      <c r="J3" s="757"/>
      <c r="K3" s="757"/>
      <c r="L3" s="757"/>
      <c r="M3" s="757"/>
      <c r="N3" s="757"/>
      <c r="O3" s="757"/>
      <c r="P3" s="757"/>
      <c r="Q3" s="757"/>
      <c r="R3" s="757"/>
      <c r="S3" s="757"/>
      <c r="T3" s="757"/>
      <c r="U3" s="757"/>
      <c r="V3" s="757"/>
      <c r="W3" s="757"/>
      <c r="X3" s="757"/>
      <c r="Y3" s="757"/>
      <c r="Z3" s="757"/>
      <c r="AA3" s="757"/>
      <c r="AB3" s="757"/>
      <c r="AC3" s="757"/>
      <c r="AD3" s="757"/>
      <c r="AE3" s="757"/>
      <c r="AF3" s="757"/>
      <c r="AG3" s="757"/>
      <c r="AH3" s="757"/>
      <c r="AI3" s="149"/>
      <c r="AJ3" s="149"/>
    </row>
    <row r="4" spans="1:56" ht="0.75" hidden="1" customHeight="1" x14ac:dyDescent="0.2">
      <c r="A4" s="351"/>
      <c r="B4" s="351"/>
      <c r="C4" s="351"/>
      <c r="D4" s="351"/>
      <c r="E4" s="351"/>
      <c r="F4" s="351"/>
      <c r="G4" s="351"/>
      <c r="H4" s="351"/>
      <c r="I4" s="351"/>
      <c r="J4" s="351"/>
      <c r="K4" s="351"/>
      <c r="L4" s="351"/>
      <c r="M4" s="351"/>
      <c r="N4" s="351"/>
      <c r="O4" s="351"/>
      <c r="P4" s="351"/>
      <c r="Q4" s="351"/>
      <c r="R4" s="351"/>
      <c r="S4" s="351"/>
      <c r="T4" s="351"/>
      <c r="U4" s="351"/>
      <c r="V4" s="351"/>
      <c r="W4" s="351"/>
      <c r="X4" s="352"/>
      <c r="Y4" s="351"/>
      <c r="Z4" s="352"/>
      <c r="AA4" s="351"/>
      <c r="AB4" s="351"/>
      <c r="AC4" s="351"/>
      <c r="AD4" s="351"/>
      <c r="AE4" s="403"/>
      <c r="AI4" s="312"/>
      <c r="AJ4" s="312"/>
    </row>
    <row r="5" spans="1:56" ht="18" customHeight="1" x14ac:dyDescent="0.2">
      <c r="A5" s="461"/>
      <c r="B5" s="723"/>
      <c r="C5" s="461"/>
      <c r="D5" s="461"/>
      <c r="E5" s="461"/>
      <c r="F5" s="461"/>
      <c r="G5" s="461"/>
      <c r="H5" s="461"/>
      <c r="I5" s="461"/>
      <c r="J5" s="461"/>
      <c r="K5" s="461"/>
      <c r="L5" s="461"/>
      <c r="M5" s="461"/>
      <c r="N5" s="461"/>
      <c r="O5" s="703"/>
      <c r="P5" s="761" t="s">
        <v>420</v>
      </c>
      <c r="Q5" s="761"/>
      <c r="R5" s="761"/>
      <c r="S5" s="761"/>
      <c r="T5" s="761"/>
      <c r="U5" s="761"/>
      <c r="V5" s="761"/>
      <c r="W5" s="544"/>
      <c r="X5" s="544"/>
      <c r="Y5" s="544"/>
      <c r="Z5" s="544"/>
      <c r="AA5" s="544"/>
      <c r="AB5" s="544"/>
      <c r="AC5" s="544"/>
      <c r="AD5" s="544"/>
      <c r="AE5" s="762" t="s">
        <v>421</v>
      </c>
      <c r="AF5" s="762"/>
      <c r="AG5" s="762"/>
      <c r="AH5" s="762"/>
      <c r="AI5" s="353"/>
      <c r="AJ5" s="353"/>
    </row>
    <row r="6" spans="1:56" ht="8.25" hidden="1" customHeight="1" x14ac:dyDescent="0.2">
      <c r="A6" s="354"/>
      <c r="B6" s="354"/>
      <c r="C6" s="354"/>
      <c r="D6" s="354"/>
      <c r="E6" s="354"/>
      <c r="F6" s="355"/>
      <c r="G6" s="354"/>
      <c r="H6" s="354"/>
      <c r="I6" s="354"/>
      <c r="J6" s="354"/>
      <c r="K6" s="354"/>
      <c r="L6" s="354"/>
      <c r="M6" s="354"/>
      <c r="N6" s="354"/>
      <c r="O6" s="354"/>
      <c r="P6" s="354"/>
      <c r="Q6" s="354"/>
      <c r="R6" s="354"/>
      <c r="S6" s="354"/>
      <c r="T6" s="354"/>
      <c r="U6" s="354"/>
      <c r="V6" s="354"/>
      <c r="W6" s="354"/>
      <c r="X6" s="354"/>
      <c r="Y6" s="354"/>
      <c r="Z6" s="354"/>
      <c r="AA6" s="354"/>
      <c r="AB6" s="354"/>
      <c r="AC6" s="354"/>
      <c r="AD6" s="354"/>
      <c r="AE6" s="354"/>
      <c r="AF6" s="404"/>
      <c r="AG6" s="758"/>
      <c r="AH6" s="758"/>
      <c r="AI6" s="354"/>
      <c r="AJ6" s="354"/>
    </row>
    <row r="7" spans="1:56" s="493" customFormat="1" ht="42" customHeight="1" x14ac:dyDescent="0.2">
      <c r="A7" s="491" t="s">
        <v>289</v>
      </c>
      <c r="B7" s="491" t="s">
        <v>422</v>
      </c>
      <c r="C7" s="491" t="s">
        <v>429</v>
      </c>
      <c r="D7" s="491" t="s">
        <v>1</v>
      </c>
      <c r="E7" s="491" t="s">
        <v>43</v>
      </c>
      <c r="F7" s="491" t="s">
        <v>76</v>
      </c>
      <c r="G7" s="491" t="s">
        <v>37</v>
      </c>
      <c r="H7" s="491" t="s">
        <v>45</v>
      </c>
      <c r="I7" s="491" t="s">
        <v>83</v>
      </c>
      <c r="J7" s="491" t="s">
        <v>44</v>
      </c>
      <c r="K7" s="491" t="s">
        <v>2</v>
      </c>
      <c r="L7" s="491" t="s">
        <v>20</v>
      </c>
      <c r="M7" s="491" t="s">
        <v>389</v>
      </c>
      <c r="N7" s="491" t="s">
        <v>390</v>
      </c>
      <c r="O7" s="491" t="s">
        <v>393</v>
      </c>
      <c r="P7" s="491" t="s">
        <v>372</v>
      </c>
      <c r="Q7" s="490" t="s">
        <v>317</v>
      </c>
      <c r="R7" s="490" t="s">
        <v>316</v>
      </c>
      <c r="S7" s="490" t="s">
        <v>314</v>
      </c>
      <c r="T7" s="490" t="s">
        <v>50</v>
      </c>
      <c r="U7" s="490" t="s">
        <v>318</v>
      </c>
      <c r="V7" s="490" t="s">
        <v>316</v>
      </c>
      <c r="W7" s="490" t="s">
        <v>314</v>
      </c>
      <c r="X7" s="490" t="s">
        <v>330</v>
      </c>
      <c r="Y7" s="490" t="s">
        <v>381</v>
      </c>
      <c r="Z7" s="490" t="s">
        <v>87</v>
      </c>
      <c r="AA7" s="490" t="s">
        <v>315</v>
      </c>
      <c r="AB7" s="490" t="s">
        <v>329</v>
      </c>
      <c r="AC7" s="490" t="s">
        <v>313</v>
      </c>
      <c r="AD7" s="490" t="s">
        <v>85</v>
      </c>
      <c r="AE7" s="490" t="s">
        <v>101</v>
      </c>
      <c r="AF7" s="491" t="s">
        <v>51</v>
      </c>
      <c r="AG7" s="491" t="s">
        <v>3</v>
      </c>
      <c r="AH7" s="491" t="s">
        <v>0</v>
      </c>
      <c r="AI7" s="492"/>
      <c r="AJ7" s="548"/>
      <c r="AK7" s="548"/>
      <c r="AL7" s="548"/>
      <c r="AM7" s="548"/>
      <c r="AN7" s="548"/>
      <c r="AO7" s="570"/>
      <c r="AP7" s="548"/>
      <c r="AQ7" s="548"/>
      <c r="AR7" s="548"/>
      <c r="AS7" s="548"/>
    </row>
    <row r="8" spans="1:56" s="302" customFormat="1" ht="12" customHeight="1" x14ac:dyDescent="0.2">
      <c r="A8" s="562">
        <v>1</v>
      </c>
      <c r="B8" s="562"/>
      <c r="C8" s="562">
        <f>A8+1</f>
        <v>2</v>
      </c>
      <c r="D8" s="562">
        <f t="shared" ref="D8:AH8" si="0">C8+1</f>
        <v>3</v>
      </c>
      <c r="E8" s="562">
        <f t="shared" si="0"/>
        <v>4</v>
      </c>
      <c r="F8" s="562">
        <f t="shared" si="0"/>
        <v>5</v>
      </c>
      <c r="G8" s="562">
        <f t="shared" si="0"/>
        <v>6</v>
      </c>
      <c r="H8" s="562">
        <f t="shared" si="0"/>
        <v>7</v>
      </c>
      <c r="I8" s="562">
        <f t="shared" si="0"/>
        <v>8</v>
      </c>
      <c r="J8" s="562">
        <f>I8+1</f>
        <v>9</v>
      </c>
      <c r="K8" s="562">
        <f t="shared" si="0"/>
        <v>10</v>
      </c>
      <c r="L8" s="562">
        <f t="shared" si="0"/>
        <v>11</v>
      </c>
      <c r="M8" s="562">
        <f t="shared" si="0"/>
        <v>12</v>
      </c>
      <c r="N8" s="562">
        <f t="shared" si="0"/>
        <v>13</v>
      </c>
      <c r="O8" s="562">
        <v>14</v>
      </c>
      <c r="P8" s="562">
        <v>15</v>
      </c>
      <c r="Q8" s="562">
        <f t="shared" si="0"/>
        <v>16</v>
      </c>
      <c r="R8" s="562">
        <f t="shared" si="0"/>
        <v>17</v>
      </c>
      <c r="S8" s="562">
        <f t="shared" si="0"/>
        <v>18</v>
      </c>
      <c r="T8" s="562">
        <f t="shared" si="0"/>
        <v>19</v>
      </c>
      <c r="U8" s="562">
        <f t="shared" si="0"/>
        <v>20</v>
      </c>
      <c r="V8" s="562">
        <f t="shared" si="0"/>
        <v>21</v>
      </c>
      <c r="W8" s="562">
        <f t="shared" si="0"/>
        <v>22</v>
      </c>
      <c r="X8" s="562">
        <f t="shared" si="0"/>
        <v>23</v>
      </c>
      <c r="Y8" s="562">
        <f t="shared" si="0"/>
        <v>24</v>
      </c>
      <c r="Z8" s="562">
        <f t="shared" si="0"/>
        <v>25</v>
      </c>
      <c r="AA8" s="562">
        <f t="shared" si="0"/>
        <v>26</v>
      </c>
      <c r="AB8" s="562">
        <f t="shared" si="0"/>
        <v>27</v>
      </c>
      <c r="AC8" s="562">
        <f t="shared" si="0"/>
        <v>28</v>
      </c>
      <c r="AD8" s="562">
        <f t="shared" si="0"/>
        <v>29</v>
      </c>
      <c r="AE8" s="562">
        <f t="shared" si="0"/>
        <v>30</v>
      </c>
      <c r="AF8" s="562">
        <f t="shared" si="0"/>
        <v>31</v>
      </c>
      <c r="AG8" s="562">
        <f>AF8+1</f>
        <v>32</v>
      </c>
      <c r="AH8" s="562">
        <f t="shared" si="0"/>
        <v>33</v>
      </c>
      <c r="AI8" s="13"/>
      <c r="AJ8" s="13"/>
      <c r="AK8" s="494"/>
      <c r="AL8" s="494"/>
      <c r="AM8" s="494"/>
      <c r="AN8" s="494"/>
      <c r="AO8" s="571"/>
      <c r="AP8" s="567"/>
      <c r="AQ8" s="567"/>
      <c r="AR8" s="567"/>
      <c r="AW8" s="577"/>
      <c r="AX8" s="577"/>
      <c r="AY8" s="577"/>
      <c r="AZ8" s="577"/>
      <c r="BA8" s="577"/>
      <c r="BB8" s="577"/>
      <c r="BC8" s="577"/>
      <c r="BD8" s="577"/>
    </row>
    <row r="9" spans="1:56" ht="9.75" customHeight="1" x14ac:dyDescent="0.2">
      <c r="A9" s="584"/>
      <c r="B9" s="584"/>
      <c r="C9" s="584"/>
      <c r="D9" s="584"/>
      <c r="E9" s="584"/>
      <c r="F9" s="759" t="s">
        <v>21</v>
      </c>
      <c r="G9" s="759"/>
      <c r="H9" s="759"/>
      <c r="I9" s="759"/>
      <c r="J9" s="759"/>
      <c r="K9" s="759"/>
      <c r="L9" s="759"/>
      <c r="M9" s="759"/>
      <c r="N9" s="759"/>
      <c r="O9" s="759"/>
      <c r="P9" s="759"/>
      <c r="Q9" s="759"/>
      <c r="R9" s="759"/>
      <c r="S9" s="759"/>
      <c r="T9" s="759"/>
      <c r="U9" s="760" t="s">
        <v>17</v>
      </c>
      <c r="V9" s="760"/>
      <c r="W9" s="760"/>
      <c r="X9" s="760"/>
      <c r="Y9" s="760"/>
      <c r="Z9" s="760"/>
      <c r="AA9" s="760"/>
      <c r="AB9" s="760"/>
      <c r="AC9" s="760"/>
      <c r="AD9" s="760"/>
      <c r="AE9" s="760"/>
      <c r="AF9" s="760"/>
      <c r="AG9" s="760"/>
      <c r="AH9" s="1"/>
      <c r="AI9" s="59"/>
      <c r="AJ9" s="59"/>
      <c r="AK9" s="256"/>
      <c r="AL9" s="256"/>
      <c r="AM9" s="256"/>
      <c r="AN9" s="256"/>
      <c r="AO9" s="572"/>
      <c r="AP9" s="568"/>
      <c r="AQ9" s="568"/>
      <c r="AR9" s="568"/>
      <c r="AS9" s="256"/>
      <c r="AT9" s="256"/>
      <c r="AU9" s="256"/>
      <c r="AV9" s="256"/>
      <c r="AW9" s="256"/>
      <c r="AX9" s="256"/>
      <c r="AY9" s="256"/>
      <c r="AZ9" s="256"/>
      <c r="BA9" s="256"/>
      <c r="BB9" s="256"/>
      <c r="BC9" s="256"/>
      <c r="BD9" s="256"/>
    </row>
    <row r="10" spans="1:56" s="302" customFormat="1" ht="12" customHeight="1" x14ac:dyDescent="0.2">
      <c r="A10" s="585"/>
      <c r="B10" s="585"/>
      <c r="C10" s="585"/>
      <c r="D10" s="586" t="s">
        <v>142</v>
      </c>
      <c r="E10" s="587"/>
      <c r="F10" s="587"/>
      <c r="G10" s="587"/>
      <c r="H10" s="587"/>
      <c r="I10" s="587"/>
      <c r="J10" s="587"/>
      <c r="K10" s="587"/>
      <c r="L10" s="587"/>
      <c r="M10" s="587"/>
      <c r="N10" s="587"/>
      <c r="O10" s="587"/>
      <c r="P10" s="587"/>
      <c r="Q10" s="587"/>
      <c r="R10" s="587"/>
      <c r="S10" s="587"/>
      <c r="T10" s="587"/>
      <c r="U10" s="587"/>
      <c r="V10" s="587"/>
      <c r="W10" s="587"/>
      <c r="X10" s="587"/>
      <c r="Y10" s="587"/>
      <c r="Z10" s="587"/>
      <c r="AA10" s="587"/>
      <c r="AB10" s="587"/>
      <c r="AC10" s="587"/>
      <c r="AD10" s="587"/>
      <c r="AE10" s="587"/>
      <c r="AF10" s="587"/>
      <c r="AG10" s="587"/>
      <c r="AH10" s="587"/>
      <c r="AI10" s="357"/>
      <c r="AJ10" s="357"/>
      <c r="AK10" s="577"/>
      <c r="AL10" s="577"/>
      <c r="AM10" s="577"/>
      <c r="AN10" s="577"/>
      <c r="AO10" s="578"/>
      <c r="AP10" s="579"/>
      <c r="AQ10" s="579"/>
      <c r="AR10" s="579"/>
      <c r="AS10" s="579"/>
      <c r="AT10" s="577"/>
      <c r="AU10" s="577"/>
      <c r="AV10" s="577"/>
      <c r="AW10" s="577"/>
      <c r="AX10" s="577"/>
      <c r="AY10" s="577"/>
      <c r="AZ10" s="577"/>
      <c r="BA10" s="577"/>
      <c r="BB10" s="577"/>
      <c r="BC10" s="577"/>
      <c r="BD10" s="577"/>
    </row>
    <row r="11" spans="1:56" s="302" customFormat="1" ht="12" hidden="1" customHeight="1" x14ac:dyDescent="0.2">
      <c r="A11" s="358">
        <v>1</v>
      </c>
      <c r="B11" s="358"/>
      <c r="C11" s="358">
        <v>640</v>
      </c>
      <c r="D11" s="574" t="s">
        <v>387</v>
      </c>
      <c r="E11" s="585" t="s">
        <v>388</v>
      </c>
      <c r="F11" s="360">
        <v>0</v>
      </c>
      <c r="G11" s="361">
        <v>0</v>
      </c>
      <c r="H11" s="361">
        <f t="shared" ref="H11:H17" si="1">SUM(F11:G11)</f>
        <v>0</v>
      </c>
      <c r="I11" s="361">
        <v>0</v>
      </c>
      <c r="J11" s="361">
        <v>0</v>
      </c>
      <c r="K11" s="361">
        <f>ROUND(H11*0.35,0)</f>
        <v>0</v>
      </c>
      <c r="L11" s="361">
        <v>0</v>
      </c>
      <c r="M11" s="361">
        <v>0</v>
      </c>
      <c r="N11" s="361">
        <v>0</v>
      </c>
      <c r="O11" s="361">
        <v>0</v>
      </c>
      <c r="P11" s="362">
        <f>SUM(H11:O11)</f>
        <v>0</v>
      </c>
      <c r="Q11" s="363">
        <f>ROUND(H11*0.41,0)</f>
        <v>0</v>
      </c>
      <c r="R11" s="363">
        <v>0</v>
      </c>
      <c r="S11" s="363">
        <v>0</v>
      </c>
      <c r="T11" s="362">
        <f>ROUND(P11+Q11+S11+R11,0)</f>
        <v>0</v>
      </c>
      <c r="U11" s="361">
        <f>Q11</f>
        <v>0</v>
      </c>
      <c r="V11" s="361">
        <v>0</v>
      </c>
      <c r="W11" s="361">
        <v>0</v>
      </c>
      <c r="X11" s="361">
        <f>ROUND(H11*20%,0)</f>
        <v>0</v>
      </c>
      <c r="Y11" s="361">
        <v>0</v>
      </c>
      <c r="Z11" s="364">
        <v>0</v>
      </c>
      <c r="AA11" s="361">
        <v>0</v>
      </c>
      <c r="AB11" s="361">
        <v>0</v>
      </c>
      <c r="AC11" s="361">
        <v>0</v>
      </c>
      <c r="AD11" s="361">
        <f>ROUND(IF((H11*1%)&lt;=200,H11*1%,200),0)</f>
        <v>0</v>
      </c>
      <c r="AE11" s="361">
        <v>0</v>
      </c>
      <c r="AF11" s="361">
        <v>0</v>
      </c>
      <c r="AG11" s="362">
        <f t="shared" ref="AG11:AG17" si="2">SUM(U11:AF11)</f>
        <v>0</v>
      </c>
      <c r="AH11" s="362">
        <f t="shared" ref="AH11:AH17" si="3">T11-AG11</f>
        <v>0</v>
      </c>
      <c r="AI11" s="365"/>
      <c r="AJ11" s="580"/>
      <c r="AK11" s="580"/>
      <c r="AL11" s="580"/>
      <c r="AM11" s="580"/>
      <c r="AN11" s="580"/>
      <c r="AO11" s="573"/>
      <c r="AP11" s="581"/>
      <c r="AQ11" s="581"/>
      <c r="AR11" s="581"/>
      <c r="AS11" s="581"/>
      <c r="AT11" s="582"/>
      <c r="AU11" s="577"/>
      <c r="AV11" s="583"/>
      <c r="AW11" s="577"/>
      <c r="AX11" s="577"/>
      <c r="AY11" s="577"/>
      <c r="AZ11" s="577"/>
      <c r="BA11" s="577"/>
      <c r="BB11" s="577"/>
      <c r="BC11" s="577"/>
      <c r="BD11" s="577"/>
    </row>
    <row r="12" spans="1:56" s="302" customFormat="1" ht="12" customHeight="1" x14ac:dyDescent="0.2">
      <c r="A12" s="358">
        <v>1</v>
      </c>
      <c r="B12" s="358">
        <v>2302</v>
      </c>
      <c r="C12" s="724" t="s">
        <v>428</v>
      </c>
      <c r="D12" s="574" t="s">
        <v>417</v>
      </c>
      <c r="E12" s="585" t="s">
        <v>408</v>
      </c>
      <c r="F12" s="361">
        <v>45330</v>
      </c>
      <c r="G12" s="361">
        <v>0</v>
      </c>
      <c r="H12" s="361">
        <f t="shared" si="1"/>
        <v>45330</v>
      </c>
      <c r="I12" s="361"/>
      <c r="J12" s="361"/>
      <c r="K12" s="361">
        <f>ROUND(H12*0.35,0)</f>
        <v>15866</v>
      </c>
      <c r="L12" s="361">
        <v>1500</v>
      </c>
      <c r="M12" s="361">
        <v>0</v>
      </c>
      <c r="N12" s="361">
        <v>0</v>
      </c>
      <c r="O12" s="361">
        <v>200</v>
      </c>
      <c r="P12" s="362">
        <f>SUM(H12:O12)</f>
        <v>62896</v>
      </c>
      <c r="Q12" s="374"/>
      <c r="R12" s="374">
        <f t="shared" ref="R12:R17" si="4">ROUND(H12*10%,0)</f>
        <v>4533</v>
      </c>
      <c r="S12" s="374">
        <f t="shared" ref="S12:S17" si="5">ROUND(H12*10%,0)</f>
        <v>4533</v>
      </c>
      <c r="T12" s="362">
        <f t="shared" ref="T12:T17" si="6">ROUND(P12+Q12+S12+R12,0)</f>
        <v>71962</v>
      </c>
      <c r="U12" s="361">
        <f>Q12</f>
        <v>0</v>
      </c>
      <c r="V12" s="361">
        <f>S12</f>
        <v>4533</v>
      </c>
      <c r="W12" s="361">
        <f t="shared" ref="W12:W17" si="7">R12</f>
        <v>4533</v>
      </c>
      <c r="X12" s="361">
        <f t="shared" ref="X12:X17" si="8">ROUND(H12*10%,0)</f>
        <v>4533</v>
      </c>
      <c r="Y12" s="361">
        <v>0</v>
      </c>
      <c r="Z12" s="364">
        <v>0</v>
      </c>
      <c r="AA12" s="361">
        <v>3025</v>
      </c>
      <c r="AB12" s="361">
        <v>10</v>
      </c>
      <c r="AC12" s="361">
        <v>25</v>
      </c>
      <c r="AD12" s="361">
        <v>250</v>
      </c>
      <c r="AE12" s="361">
        <v>500</v>
      </c>
      <c r="AF12" s="361">
        <v>6</v>
      </c>
      <c r="AG12" s="362">
        <f t="shared" si="2"/>
        <v>17415</v>
      </c>
      <c r="AH12" s="362">
        <f t="shared" si="3"/>
        <v>54547</v>
      </c>
      <c r="AI12" s="365"/>
      <c r="AJ12" s="580"/>
      <c r="AK12" s="580"/>
      <c r="AL12" s="580"/>
      <c r="AM12" s="580"/>
      <c r="AN12" s="580"/>
      <c r="AO12" s="573"/>
      <c r="AP12" s="581"/>
      <c r="AQ12" s="581"/>
      <c r="AR12" s="581"/>
      <c r="AS12" s="581"/>
      <c r="AT12" s="582"/>
      <c r="AU12" s="577"/>
      <c r="AV12" s="583"/>
      <c r="AW12" s="577"/>
      <c r="AX12" s="577"/>
      <c r="AY12" s="577"/>
      <c r="AZ12" s="577"/>
      <c r="BA12" s="577"/>
      <c r="BB12" s="577"/>
      <c r="BC12" s="577"/>
      <c r="BD12" s="577"/>
    </row>
    <row r="13" spans="1:56" s="302" customFormat="1" ht="12" customHeight="1" x14ac:dyDescent="0.2">
      <c r="A13" s="358">
        <v>2</v>
      </c>
      <c r="B13" s="358">
        <v>2314</v>
      </c>
      <c r="C13" s="724" t="s">
        <v>423</v>
      </c>
      <c r="D13" s="574" t="s">
        <v>379</v>
      </c>
      <c r="E13" s="585" t="s">
        <v>408</v>
      </c>
      <c r="F13" s="360">
        <v>45330</v>
      </c>
      <c r="G13" s="361"/>
      <c r="H13" s="361">
        <f t="shared" si="1"/>
        <v>45330</v>
      </c>
      <c r="I13" s="361"/>
      <c r="J13" s="361"/>
      <c r="K13" s="361">
        <f>ROUND(H13*0.35,0)</f>
        <v>15866</v>
      </c>
      <c r="L13" s="361">
        <v>1500</v>
      </c>
      <c r="M13" s="361"/>
      <c r="N13" s="361"/>
      <c r="O13" s="361"/>
      <c r="P13" s="362">
        <f t="shared" ref="P13:P17" si="9">SUM(H13:N13)</f>
        <v>62696</v>
      </c>
      <c r="Q13" s="363"/>
      <c r="R13" s="363">
        <f t="shared" si="4"/>
        <v>4533</v>
      </c>
      <c r="S13" s="363">
        <f t="shared" si="5"/>
        <v>4533</v>
      </c>
      <c r="T13" s="362">
        <f t="shared" si="6"/>
        <v>71762</v>
      </c>
      <c r="U13" s="361"/>
      <c r="V13" s="361">
        <f>S13</f>
        <v>4533</v>
      </c>
      <c r="W13" s="361">
        <f t="shared" si="7"/>
        <v>4533</v>
      </c>
      <c r="X13" s="361">
        <f t="shared" si="8"/>
        <v>4533</v>
      </c>
      <c r="Y13" s="361">
        <v>1130</v>
      </c>
      <c r="Z13" s="364">
        <f>K13</f>
        <v>15866</v>
      </c>
      <c r="AA13" s="361">
        <v>3025</v>
      </c>
      <c r="AB13" s="361">
        <v>10</v>
      </c>
      <c r="AC13" s="361">
        <v>25</v>
      </c>
      <c r="AD13" s="361">
        <v>250</v>
      </c>
      <c r="AE13" s="361">
        <v>1500</v>
      </c>
      <c r="AF13" s="361">
        <v>6</v>
      </c>
      <c r="AG13" s="362">
        <f t="shared" si="2"/>
        <v>35411</v>
      </c>
      <c r="AH13" s="362">
        <f t="shared" si="3"/>
        <v>36351</v>
      </c>
      <c r="AI13" s="365"/>
      <c r="AJ13" s="580"/>
      <c r="AK13" s="580"/>
      <c r="AL13" s="580"/>
      <c r="AM13" s="580"/>
      <c r="AN13" s="580"/>
      <c r="AO13" s="573"/>
      <c r="AP13" s="581"/>
      <c r="AQ13" s="581"/>
      <c r="AR13" s="581"/>
      <c r="AS13" s="581"/>
      <c r="AT13" s="582"/>
      <c r="AU13" s="577"/>
      <c r="AV13" s="583"/>
      <c r="AW13" s="577"/>
      <c r="AX13" s="577"/>
      <c r="AY13" s="577"/>
      <c r="AZ13" s="577"/>
      <c r="BA13" s="577"/>
      <c r="BB13" s="577"/>
      <c r="BC13" s="577"/>
      <c r="BD13" s="577"/>
    </row>
    <row r="14" spans="1:56" ht="12" customHeight="1" x14ac:dyDescent="0.2">
      <c r="A14" s="358">
        <v>4</v>
      </c>
      <c r="B14" s="358">
        <v>2590</v>
      </c>
      <c r="C14" s="724" t="s">
        <v>424</v>
      </c>
      <c r="D14" s="574" t="s">
        <v>414</v>
      </c>
      <c r="E14" s="585" t="s">
        <v>385</v>
      </c>
      <c r="F14" s="361">
        <v>25480</v>
      </c>
      <c r="G14" s="361"/>
      <c r="H14" s="361">
        <f t="shared" si="1"/>
        <v>25480</v>
      </c>
      <c r="I14" s="361"/>
      <c r="J14" s="361"/>
      <c r="K14" s="361">
        <f>ROUND(H14*0.4,0)</f>
        <v>10192</v>
      </c>
      <c r="L14" s="361">
        <v>1500</v>
      </c>
      <c r="M14" s="361"/>
      <c r="N14" s="361"/>
      <c r="O14" s="361"/>
      <c r="P14" s="362">
        <f t="shared" si="9"/>
        <v>37172</v>
      </c>
      <c r="Q14" s="374"/>
      <c r="R14" s="374">
        <f t="shared" si="4"/>
        <v>2548</v>
      </c>
      <c r="S14" s="374">
        <f t="shared" si="5"/>
        <v>2548</v>
      </c>
      <c r="T14" s="362">
        <f t="shared" si="6"/>
        <v>42268</v>
      </c>
      <c r="U14" s="361"/>
      <c r="V14" s="361">
        <f t="shared" ref="V14:V17" si="10">S14</f>
        <v>2548</v>
      </c>
      <c r="W14" s="361">
        <f t="shared" si="7"/>
        <v>2548</v>
      </c>
      <c r="X14" s="361">
        <f t="shared" si="8"/>
        <v>2548</v>
      </c>
      <c r="Y14" s="361">
        <v>0</v>
      </c>
      <c r="Z14" s="364">
        <v>0</v>
      </c>
      <c r="AA14" s="361">
        <v>0</v>
      </c>
      <c r="AB14" s="367">
        <v>10</v>
      </c>
      <c r="AC14" s="361">
        <v>25</v>
      </c>
      <c r="AD14" s="361">
        <v>200</v>
      </c>
      <c r="AE14" s="361">
        <v>250</v>
      </c>
      <c r="AF14" s="361">
        <v>0</v>
      </c>
      <c r="AG14" s="362">
        <f t="shared" si="2"/>
        <v>8129</v>
      </c>
      <c r="AH14" s="362">
        <f t="shared" si="3"/>
        <v>34139</v>
      </c>
      <c r="AI14" s="365"/>
      <c r="AJ14" s="580"/>
      <c r="AK14" s="580"/>
      <c r="AL14" s="580"/>
      <c r="AM14" s="580"/>
      <c r="AN14" s="580"/>
      <c r="AO14" s="573"/>
      <c r="AP14" s="581"/>
      <c r="AQ14" s="581"/>
      <c r="AR14" s="581"/>
      <c r="AS14" s="581"/>
      <c r="AT14" s="582"/>
      <c r="AU14" s="256"/>
      <c r="AV14" s="583"/>
      <c r="AW14" s="256"/>
      <c r="AX14" s="256"/>
      <c r="AY14" s="256"/>
      <c r="AZ14" s="256"/>
      <c r="BA14" s="256"/>
      <c r="BB14" s="256"/>
      <c r="BC14" s="256"/>
      <c r="BD14" s="256"/>
    </row>
    <row r="15" spans="1:56" ht="12" customHeight="1" x14ac:dyDescent="0.2">
      <c r="A15" s="358">
        <v>4</v>
      </c>
      <c r="B15" s="358">
        <v>2670</v>
      </c>
      <c r="C15" s="724" t="s">
        <v>425</v>
      </c>
      <c r="D15" s="574" t="s">
        <v>409</v>
      </c>
      <c r="E15" s="585" t="s">
        <v>385</v>
      </c>
      <c r="F15" s="361">
        <v>24260</v>
      </c>
      <c r="G15" s="361"/>
      <c r="H15" s="361">
        <f t="shared" si="1"/>
        <v>24260</v>
      </c>
      <c r="I15" s="361"/>
      <c r="J15" s="361"/>
      <c r="K15" s="361">
        <f>ROUND(H15*0.4,0)</f>
        <v>9704</v>
      </c>
      <c r="L15" s="361">
        <v>1500</v>
      </c>
      <c r="M15" s="361"/>
      <c r="N15" s="361"/>
      <c r="O15" s="361"/>
      <c r="P15" s="362">
        <f t="shared" si="9"/>
        <v>35464</v>
      </c>
      <c r="Q15" s="374">
        <v>0</v>
      </c>
      <c r="R15" s="374">
        <f t="shared" si="4"/>
        <v>2426</v>
      </c>
      <c r="S15" s="374">
        <f t="shared" si="5"/>
        <v>2426</v>
      </c>
      <c r="T15" s="362">
        <f t="shared" si="6"/>
        <v>40316</v>
      </c>
      <c r="U15" s="361">
        <f t="shared" ref="U15:U17" si="11">Q15</f>
        <v>0</v>
      </c>
      <c r="V15" s="361">
        <f t="shared" si="10"/>
        <v>2426</v>
      </c>
      <c r="W15" s="361">
        <f t="shared" si="7"/>
        <v>2426</v>
      </c>
      <c r="X15" s="361">
        <f t="shared" si="8"/>
        <v>2426</v>
      </c>
      <c r="Y15" s="361">
        <v>0</v>
      </c>
      <c r="Z15" s="364">
        <v>0</v>
      </c>
      <c r="AA15" s="361">
        <v>0</v>
      </c>
      <c r="AB15" s="367">
        <v>10</v>
      </c>
      <c r="AC15" s="361">
        <v>25</v>
      </c>
      <c r="AD15" s="361">
        <v>200</v>
      </c>
      <c r="AE15" s="361">
        <v>250</v>
      </c>
      <c r="AF15" s="361">
        <v>0</v>
      </c>
      <c r="AG15" s="362">
        <f t="shared" si="2"/>
        <v>7763</v>
      </c>
      <c r="AH15" s="362">
        <f t="shared" si="3"/>
        <v>32553</v>
      </c>
      <c r="AI15" s="365"/>
      <c r="AJ15" s="580"/>
      <c r="AK15" s="580"/>
      <c r="AL15" s="580"/>
      <c r="AM15" s="580"/>
      <c r="AN15" s="580"/>
      <c r="AO15" s="573"/>
      <c r="AP15" s="581"/>
      <c r="AQ15" s="581"/>
      <c r="AR15" s="581"/>
      <c r="AS15" s="581"/>
      <c r="AT15" s="582"/>
      <c r="AU15" s="256"/>
      <c r="AV15" s="583"/>
      <c r="AW15" s="256"/>
      <c r="AX15" s="256"/>
      <c r="AY15" s="256"/>
      <c r="AZ15" s="256"/>
      <c r="BA15" s="256"/>
      <c r="BB15" s="256"/>
      <c r="BC15" s="256"/>
      <c r="BD15" s="256"/>
    </row>
    <row r="16" spans="1:56" s="739" customFormat="1" ht="12" customHeight="1" x14ac:dyDescent="0.2">
      <c r="A16" s="725">
        <v>5</v>
      </c>
      <c r="B16" s="725">
        <v>2713</v>
      </c>
      <c r="C16" s="726" t="s">
        <v>426</v>
      </c>
      <c r="D16" s="727" t="s">
        <v>410</v>
      </c>
      <c r="E16" s="728" t="s">
        <v>375</v>
      </c>
      <c r="F16" s="729">
        <v>16800</v>
      </c>
      <c r="G16" s="729"/>
      <c r="H16" s="729">
        <f t="shared" si="1"/>
        <v>16800</v>
      </c>
      <c r="I16" s="729"/>
      <c r="J16" s="729"/>
      <c r="K16" s="729">
        <f>ROUND(IF(H16*0.4&gt;7000,(H16*0.4),7000),0)</f>
        <v>7000</v>
      </c>
      <c r="L16" s="729">
        <v>1500</v>
      </c>
      <c r="M16" s="729"/>
      <c r="N16" s="729"/>
      <c r="O16" s="729"/>
      <c r="P16" s="730">
        <f>SUM(H16:N16)</f>
        <v>25300</v>
      </c>
      <c r="Q16" s="731"/>
      <c r="R16" s="731">
        <f t="shared" si="4"/>
        <v>1680</v>
      </c>
      <c r="S16" s="731">
        <f t="shared" si="5"/>
        <v>1680</v>
      </c>
      <c r="T16" s="730">
        <f>ROUND(P16+Q16+S16+R16,0)</f>
        <v>28660</v>
      </c>
      <c r="U16" s="729">
        <f t="shared" si="11"/>
        <v>0</v>
      </c>
      <c r="V16" s="729">
        <f t="shared" si="10"/>
        <v>1680</v>
      </c>
      <c r="W16" s="729">
        <f t="shared" si="7"/>
        <v>1680</v>
      </c>
      <c r="X16" s="729">
        <f t="shared" si="8"/>
        <v>1680</v>
      </c>
      <c r="Y16" s="729">
        <v>0</v>
      </c>
      <c r="Z16" s="732">
        <v>0</v>
      </c>
      <c r="AA16" s="729">
        <v>0</v>
      </c>
      <c r="AB16" s="733">
        <v>10</v>
      </c>
      <c r="AC16" s="729">
        <v>25</v>
      </c>
      <c r="AD16" s="729">
        <v>200</v>
      </c>
      <c r="AE16" s="729">
        <v>0</v>
      </c>
      <c r="AF16" s="729">
        <v>0</v>
      </c>
      <c r="AG16" s="730">
        <f t="shared" si="2"/>
        <v>5275</v>
      </c>
      <c r="AH16" s="730">
        <f t="shared" si="3"/>
        <v>23385</v>
      </c>
      <c r="AI16" s="734"/>
      <c r="AJ16" s="735"/>
      <c r="AK16" s="735"/>
      <c r="AL16" s="735"/>
      <c r="AM16" s="735"/>
      <c r="AN16" s="735"/>
      <c r="AO16" s="736"/>
      <c r="AP16" s="737"/>
      <c r="AQ16" s="737"/>
      <c r="AR16" s="737"/>
      <c r="AS16" s="737"/>
      <c r="AT16" s="738"/>
      <c r="AV16" s="740"/>
    </row>
    <row r="17" spans="1:56" s="256" customFormat="1" ht="12" customHeight="1" x14ac:dyDescent="0.2">
      <c r="A17" s="358">
        <v>6</v>
      </c>
      <c r="B17" s="358">
        <v>2740</v>
      </c>
      <c r="C17" s="724" t="s">
        <v>427</v>
      </c>
      <c r="D17" s="359" t="s">
        <v>412</v>
      </c>
      <c r="E17" s="358" t="s">
        <v>411</v>
      </c>
      <c r="F17" s="360">
        <v>16800</v>
      </c>
      <c r="G17" s="361"/>
      <c r="H17" s="361">
        <f t="shared" si="1"/>
        <v>16800</v>
      </c>
      <c r="I17" s="361"/>
      <c r="J17" s="361"/>
      <c r="K17" s="361">
        <f>ROUND(IF(H17*0.4&gt;7000,(H17*0.4),7000),0)</f>
        <v>7000</v>
      </c>
      <c r="L17" s="361">
        <v>1500</v>
      </c>
      <c r="M17" s="361"/>
      <c r="N17" s="361"/>
      <c r="O17" s="361"/>
      <c r="P17" s="362">
        <f t="shared" si="9"/>
        <v>25300</v>
      </c>
      <c r="Q17" s="363"/>
      <c r="R17" s="363">
        <f t="shared" si="4"/>
        <v>1680</v>
      </c>
      <c r="S17" s="363">
        <f t="shared" si="5"/>
        <v>1680</v>
      </c>
      <c r="T17" s="362">
        <f t="shared" si="6"/>
        <v>28660</v>
      </c>
      <c r="U17" s="361">
        <f t="shared" si="11"/>
        <v>0</v>
      </c>
      <c r="V17" s="361">
        <f t="shared" si="10"/>
        <v>1680</v>
      </c>
      <c r="W17" s="361">
        <f t="shared" si="7"/>
        <v>1680</v>
      </c>
      <c r="X17" s="361">
        <f t="shared" si="8"/>
        <v>1680</v>
      </c>
      <c r="Y17" s="361">
        <v>0</v>
      </c>
      <c r="Z17" s="364">
        <v>0</v>
      </c>
      <c r="AA17" s="361">
        <v>0</v>
      </c>
      <c r="AB17" s="367">
        <v>10</v>
      </c>
      <c r="AC17" s="361">
        <v>25</v>
      </c>
      <c r="AD17" s="361">
        <v>200</v>
      </c>
      <c r="AE17" s="361">
        <v>0</v>
      </c>
      <c r="AF17" s="361">
        <v>0</v>
      </c>
      <c r="AG17" s="362">
        <f t="shared" si="2"/>
        <v>5275</v>
      </c>
      <c r="AH17" s="362">
        <f t="shared" si="3"/>
        <v>23385</v>
      </c>
      <c r="AI17" s="365"/>
      <c r="AJ17" s="365"/>
      <c r="AO17" s="573"/>
      <c r="AP17" s="568"/>
      <c r="AQ17" s="568"/>
      <c r="AR17" s="568"/>
    </row>
    <row r="18" spans="1:56" ht="12" customHeight="1" x14ac:dyDescent="0.2">
      <c r="A18" s="588"/>
      <c r="B18" s="588"/>
      <c r="C18" s="588"/>
      <c r="D18" s="589" t="s">
        <v>16</v>
      </c>
      <c r="E18" s="590"/>
      <c r="F18" s="370">
        <f t="shared" ref="F18:AH18" si="12">SUM(F11:F17)</f>
        <v>174000</v>
      </c>
      <c r="G18" s="370">
        <f t="shared" si="12"/>
        <v>0</v>
      </c>
      <c r="H18" s="370">
        <f>SUM(H11:H17)</f>
        <v>174000</v>
      </c>
      <c r="I18" s="370">
        <f t="shared" si="12"/>
        <v>0</v>
      </c>
      <c r="J18" s="370">
        <f t="shared" si="12"/>
        <v>0</v>
      </c>
      <c r="K18" s="370">
        <f t="shared" si="12"/>
        <v>65628</v>
      </c>
      <c r="L18" s="370">
        <f t="shared" si="12"/>
        <v>9000</v>
      </c>
      <c r="M18" s="370">
        <f t="shared" si="12"/>
        <v>0</v>
      </c>
      <c r="N18" s="370">
        <f t="shared" si="12"/>
        <v>0</v>
      </c>
      <c r="O18" s="370">
        <f t="shared" si="12"/>
        <v>200</v>
      </c>
      <c r="P18" s="370">
        <f t="shared" si="12"/>
        <v>248828</v>
      </c>
      <c r="Q18" s="370">
        <f t="shared" si="12"/>
        <v>0</v>
      </c>
      <c r="R18" s="370">
        <f t="shared" si="12"/>
        <v>17400</v>
      </c>
      <c r="S18" s="370">
        <f t="shared" si="12"/>
        <v>17400</v>
      </c>
      <c r="T18" s="370">
        <f t="shared" si="12"/>
        <v>283628</v>
      </c>
      <c r="U18" s="370">
        <f t="shared" si="12"/>
        <v>0</v>
      </c>
      <c r="V18" s="370">
        <f t="shared" si="12"/>
        <v>17400</v>
      </c>
      <c r="W18" s="370">
        <f t="shared" si="12"/>
        <v>17400</v>
      </c>
      <c r="X18" s="370">
        <f t="shared" si="12"/>
        <v>17400</v>
      </c>
      <c r="Y18" s="370">
        <f t="shared" si="12"/>
        <v>1130</v>
      </c>
      <c r="Z18" s="370">
        <f t="shared" si="12"/>
        <v>15866</v>
      </c>
      <c r="AA18" s="370">
        <f t="shared" si="12"/>
        <v>6050</v>
      </c>
      <c r="AB18" s="370">
        <f t="shared" si="12"/>
        <v>60</v>
      </c>
      <c r="AC18" s="370">
        <f t="shared" si="12"/>
        <v>150</v>
      </c>
      <c r="AD18" s="370">
        <f t="shared" si="12"/>
        <v>1300</v>
      </c>
      <c r="AE18" s="370">
        <f t="shared" si="12"/>
        <v>2500</v>
      </c>
      <c r="AF18" s="370">
        <f t="shared" si="12"/>
        <v>12</v>
      </c>
      <c r="AG18" s="370">
        <f t="shared" si="12"/>
        <v>79268</v>
      </c>
      <c r="AH18" s="370">
        <f t="shared" si="12"/>
        <v>204360</v>
      </c>
      <c r="AI18" s="371"/>
      <c r="AJ18" s="371"/>
      <c r="AK18" s="256"/>
      <c r="AL18" s="256"/>
      <c r="AM18" s="256"/>
      <c r="AN18" s="256"/>
      <c r="AO18" s="573"/>
      <c r="AP18" s="568"/>
      <c r="AQ18" s="568"/>
      <c r="AR18" s="568"/>
      <c r="AS18" s="256"/>
      <c r="AT18" s="256"/>
      <c r="AU18" s="256"/>
      <c r="AV18" s="256"/>
      <c r="AW18" s="256"/>
      <c r="AX18" s="256"/>
      <c r="AY18" s="256"/>
      <c r="AZ18" s="256"/>
      <c r="BA18" s="256"/>
      <c r="BB18" s="256"/>
      <c r="BC18" s="256"/>
      <c r="BD18" s="256"/>
    </row>
    <row r="19" spans="1:56" ht="11.1" customHeight="1" x14ac:dyDescent="0.2">
      <c r="A19" s="588"/>
      <c r="B19" s="588"/>
      <c r="C19" s="588"/>
      <c r="D19" s="589"/>
      <c r="E19" s="592"/>
      <c r="F19" s="378"/>
      <c r="G19" s="378"/>
      <c r="H19" s="378"/>
      <c r="I19" s="378"/>
      <c r="J19" s="378"/>
      <c r="K19" s="378"/>
      <c r="L19" s="378"/>
      <c r="M19" s="378"/>
      <c r="N19" s="378"/>
      <c r="O19" s="378"/>
      <c r="P19" s="378"/>
      <c r="Q19" s="378"/>
      <c r="R19" s="378"/>
      <c r="S19" s="378"/>
      <c r="T19" s="379"/>
      <c r="U19" s="378"/>
      <c r="V19" s="378"/>
      <c r="W19" s="378"/>
      <c r="X19" s="378"/>
      <c r="Y19" s="378"/>
      <c r="Z19" s="378"/>
      <c r="AA19" s="378"/>
      <c r="AB19" s="378"/>
      <c r="AC19" s="378"/>
      <c r="AD19" s="378"/>
      <c r="AE19" s="378"/>
      <c r="AF19" s="378"/>
      <c r="AG19" s="378"/>
      <c r="AH19" s="378"/>
      <c r="AI19" s="375"/>
      <c r="AJ19" s="375"/>
      <c r="AK19" s="256"/>
      <c r="AL19" s="256"/>
      <c r="AM19" s="256"/>
      <c r="AN19" s="256"/>
      <c r="AO19" s="573"/>
      <c r="AP19" s="568"/>
      <c r="AQ19" s="568"/>
      <c r="AR19" s="568"/>
      <c r="AS19" s="256"/>
      <c r="AT19" s="256"/>
      <c r="AU19" s="256"/>
      <c r="AV19" s="256"/>
      <c r="AW19" s="256"/>
      <c r="AX19" s="256"/>
      <c r="AY19" s="256"/>
      <c r="AZ19" s="256"/>
      <c r="BA19" s="256"/>
      <c r="BB19" s="256"/>
      <c r="BC19" s="256"/>
      <c r="BD19" s="256"/>
    </row>
    <row r="20" spans="1:56" ht="10.5" hidden="1" customHeight="1" x14ac:dyDescent="0.2">
      <c r="A20" s="358"/>
      <c r="B20" s="358"/>
      <c r="C20" s="358"/>
      <c r="D20" s="593"/>
      <c r="E20" s="359"/>
      <c r="F20" s="594"/>
      <c r="G20" s="594"/>
      <c r="H20" s="594"/>
      <c r="I20" s="594"/>
      <c r="J20" s="594"/>
      <c r="K20" s="594"/>
      <c r="L20" s="376"/>
      <c r="M20" s="376"/>
      <c r="N20" s="376"/>
      <c r="O20" s="376"/>
      <c r="P20" s="376"/>
      <c r="Q20" s="376"/>
      <c r="R20" s="376"/>
      <c r="S20" s="376"/>
      <c r="T20" s="377"/>
      <c r="U20" s="376"/>
      <c r="V20" s="376"/>
      <c r="W20" s="376"/>
      <c r="X20" s="591"/>
      <c r="Y20" s="376"/>
      <c r="Z20" s="376"/>
      <c r="AA20" s="376"/>
      <c r="AB20" s="376"/>
      <c r="AC20" s="376"/>
      <c r="AD20" s="376"/>
      <c r="AE20" s="376"/>
      <c r="AF20" s="376"/>
      <c r="AG20" s="376"/>
      <c r="AH20" s="376"/>
      <c r="AI20" s="375"/>
      <c r="AJ20" s="375"/>
    </row>
    <row r="21" spans="1:56" ht="15" customHeight="1" x14ac:dyDescent="0.2">
      <c r="A21" s="595"/>
      <c r="B21" s="595"/>
      <c r="C21" s="595"/>
      <c r="D21" s="596" t="s">
        <v>22</v>
      </c>
      <c r="E21" s="597"/>
      <c r="F21" s="462">
        <f t="shared" ref="F21:AH21" si="13">SUM(F19+F18)</f>
        <v>174000</v>
      </c>
      <c r="G21" s="463">
        <f t="shared" si="13"/>
        <v>0</v>
      </c>
      <c r="H21" s="463">
        <f>SUM(H19+H18)</f>
        <v>174000</v>
      </c>
      <c r="I21" s="463">
        <f t="shared" si="13"/>
        <v>0</v>
      </c>
      <c r="J21" s="463">
        <f t="shared" si="13"/>
        <v>0</v>
      </c>
      <c r="K21" s="463">
        <f t="shared" si="13"/>
        <v>65628</v>
      </c>
      <c r="L21" s="463">
        <f>SUM(L19+L18)</f>
        <v>9000</v>
      </c>
      <c r="M21" s="463">
        <f t="shared" si="13"/>
        <v>0</v>
      </c>
      <c r="N21" s="463">
        <f>SUM(N19+N18)</f>
        <v>0</v>
      </c>
      <c r="O21" s="463">
        <f>SUM(O19+O18)</f>
        <v>200</v>
      </c>
      <c r="P21" s="463">
        <f>SUM(P19+P18)</f>
        <v>248828</v>
      </c>
      <c r="Q21" s="463">
        <f t="shared" si="13"/>
        <v>0</v>
      </c>
      <c r="R21" s="463">
        <f t="shared" si="13"/>
        <v>17400</v>
      </c>
      <c r="S21" s="463">
        <f t="shared" si="13"/>
        <v>17400</v>
      </c>
      <c r="T21" s="463">
        <f t="shared" si="13"/>
        <v>283628</v>
      </c>
      <c r="U21" s="463">
        <f t="shared" si="13"/>
        <v>0</v>
      </c>
      <c r="V21" s="463">
        <f t="shared" si="13"/>
        <v>17400</v>
      </c>
      <c r="W21" s="463">
        <f t="shared" si="13"/>
        <v>17400</v>
      </c>
      <c r="X21" s="463">
        <f t="shared" si="13"/>
        <v>17400</v>
      </c>
      <c r="Y21" s="463">
        <f t="shared" si="13"/>
        <v>1130</v>
      </c>
      <c r="Z21" s="463">
        <f t="shared" si="13"/>
        <v>15866</v>
      </c>
      <c r="AA21" s="463">
        <f t="shared" si="13"/>
        <v>6050</v>
      </c>
      <c r="AB21" s="463">
        <f t="shared" si="13"/>
        <v>60</v>
      </c>
      <c r="AC21" s="463">
        <f t="shared" si="13"/>
        <v>150</v>
      </c>
      <c r="AD21" s="463">
        <f t="shared" si="13"/>
        <v>1300</v>
      </c>
      <c r="AE21" s="463">
        <f t="shared" si="13"/>
        <v>2500</v>
      </c>
      <c r="AF21" s="463">
        <f t="shared" si="13"/>
        <v>12</v>
      </c>
      <c r="AG21" s="463">
        <f t="shared" si="13"/>
        <v>79268</v>
      </c>
      <c r="AH21" s="463">
        <f t="shared" si="13"/>
        <v>204360</v>
      </c>
      <c r="AI21" s="375"/>
      <c r="AJ21" s="375"/>
    </row>
    <row r="22" spans="1:56" ht="11.1" customHeight="1" x14ac:dyDescent="0.2">
      <c r="A22" s="1"/>
      <c r="B22" s="1"/>
      <c r="C22" s="1"/>
      <c r="D22" s="598"/>
      <c r="E22" s="584"/>
      <c r="F22" s="599"/>
      <c r="G22" s="599"/>
      <c r="H22" s="599"/>
      <c r="I22" s="599"/>
      <c r="J22" s="599"/>
      <c r="K22" s="599"/>
      <c r="L22" s="599"/>
      <c r="M22" s="599"/>
      <c r="N22" s="599"/>
      <c r="O22" s="599"/>
      <c r="P22" s="599"/>
      <c r="Q22" s="599"/>
      <c r="R22" s="599"/>
      <c r="S22" s="599"/>
      <c r="T22" s="599"/>
      <c r="U22" s="599"/>
      <c r="V22" s="599"/>
      <c r="W22" s="599"/>
      <c r="X22" s="599"/>
      <c r="Y22" s="599"/>
      <c r="Z22" s="599"/>
      <c r="AA22" s="599"/>
      <c r="AB22" s="599"/>
      <c r="AC22" s="599"/>
      <c r="AD22" s="599"/>
      <c r="AE22" s="599"/>
      <c r="AF22" s="599"/>
      <c r="AG22" s="599"/>
      <c r="AH22" s="599"/>
      <c r="AI22" s="386"/>
      <c r="AJ22" s="386"/>
    </row>
    <row r="23" spans="1:56" s="302" customFormat="1" ht="12.95" customHeight="1" x14ac:dyDescent="0.2">
      <c r="A23" s="387"/>
      <c r="B23" s="387"/>
      <c r="C23" s="387"/>
      <c r="D23" s="387"/>
      <c r="E23" s="387"/>
      <c r="F23" s="387"/>
      <c r="G23" s="387"/>
      <c r="H23" s="387"/>
      <c r="I23" s="387"/>
      <c r="J23" s="387"/>
      <c r="K23" s="746" t="s">
        <v>129</v>
      </c>
      <c r="L23" s="747"/>
      <c r="M23" s="747"/>
      <c r="N23" s="747"/>
      <c r="O23" s="747"/>
      <c r="P23" s="747"/>
      <c r="Q23" s="747"/>
      <c r="R23" s="747"/>
      <c r="S23" s="747"/>
      <c r="T23" s="748"/>
      <c r="U23" s="3"/>
      <c r="V23" s="3"/>
      <c r="W23" s="3"/>
      <c r="X23" s="3"/>
      <c r="Y23" s="3"/>
      <c r="Z23" s="4"/>
      <c r="AA23" s="4"/>
      <c r="AB23" s="3"/>
      <c r="AC23" s="3"/>
      <c r="AD23" s="3"/>
      <c r="AE23" s="3"/>
      <c r="AF23" s="3"/>
      <c r="AG23" s="3"/>
      <c r="AH23" s="3"/>
      <c r="AI23" s="3"/>
      <c r="AJ23" s="3"/>
      <c r="AO23" s="221"/>
      <c r="AP23" s="567"/>
      <c r="AQ23" s="567"/>
      <c r="AR23" s="567"/>
    </row>
    <row r="24" spans="1:56" s="302" customFormat="1" ht="12.95" customHeight="1" x14ac:dyDescent="0.2">
      <c r="A24" s="388"/>
      <c r="B24" s="388"/>
      <c r="C24" s="388"/>
      <c r="D24" s="763" t="s">
        <v>415</v>
      </c>
      <c r="E24" s="763"/>
      <c r="F24" s="600">
        <f>Q21</f>
        <v>0</v>
      </c>
      <c r="G24" s="764" t="s">
        <v>404</v>
      </c>
      <c r="H24" s="764"/>
      <c r="I24" s="368"/>
      <c r="K24" s="601" t="s">
        <v>189</v>
      </c>
      <c r="L24" s="742" t="s">
        <v>130</v>
      </c>
      <c r="M24" s="742"/>
      <c r="N24" s="742"/>
      <c r="O24" s="742"/>
      <c r="P24" s="742"/>
      <c r="Q24" s="742"/>
      <c r="R24" s="743">
        <f>H21</f>
        <v>174000</v>
      </c>
      <c r="S24" s="743"/>
      <c r="T24" s="601" t="s">
        <v>95</v>
      </c>
      <c r="U24" s="391"/>
      <c r="V24" s="391"/>
      <c r="W24" s="391"/>
      <c r="X24" s="391"/>
      <c r="Y24" s="391"/>
      <c r="Z24" s="392"/>
      <c r="AA24" s="392"/>
      <c r="AB24" s="391"/>
      <c r="AC24" s="391"/>
      <c r="AD24" s="391"/>
      <c r="AE24" s="391"/>
      <c r="AF24" s="391"/>
      <c r="AG24" s="3"/>
      <c r="AH24" s="391"/>
      <c r="AI24" s="390"/>
      <c r="AJ24" s="390"/>
      <c r="AO24" s="221"/>
      <c r="AP24" s="567"/>
      <c r="AQ24" s="567"/>
      <c r="AR24" s="567"/>
    </row>
    <row r="25" spans="1:56" s="302" customFormat="1" ht="12.95" customHeight="1" x14ac:dyDescent="0.2">
      <c r="A25" s="388"/>
      <c r="B25" s="388"/>
      <c r="C25" s="388"/>
      <c r="D25" s="763" t="s">
        <v>152</v>
      </c>
      <c r="E25" s="763"/>
      <c r="F25" s="600">
        <f>R21</f>
        <v>17400</v>
      </c>
      <c r="G25" s="764" t="s">
        <v>153</v>
      </c>
      <c r="H25" s="764"/>
      <c r="I25" s="368"/>
      <c r="K25" s="601" t="s">
        <v>194</v>
      </c>
      <c r="L25" s="742" t="s">
        <v>131</v>
      </c>
      <c r="M25" s="742"/>
      <c r="N25" s="742"/>
      <c r="O25" s="742"/>
      <c r="P25" s="742"/>
      <c r="Q25" s="742"/>
      <c r="R25" s="743">
        <f>L21</f>
        <v>9000</v>
      </c>
      <c r="S25" s="743"/>
      <c r="T25" s="601" t="str">
        <f>T24</f>
        <v>Taka</v>
      </c>
      <c r="U25" s="391"/>
      <c r="V25" s="603"/>
      <c r="W25" s="391"/>
      <c r="X25" s="391"/>
      <c r="Y25" s="391"/>
      <c r="Z25" s="392"/>
      <c r="AA25" s="392"/>
      <c r="AB25" s="391"/>
      <c r="AC25" s="391"/>
      <c r="AD25" s="391"/>
      <c r="AE25" s="391"/>
      <c r="AF25" s="391"/>
      <c r="AG25" s="3"/>
      <c r="AH25" s="391"/>
      <c r="AI25" s="390"/>
      <c r="AJ25" s="390"/>
      <c r="AO25" s="221"/>
      <c r="AP25" s="567"/>
      <c r="AQ25" s="567"/>
      <c r="AR25" s="567"/>
    </row>
    <row r="26" spans="1:56" s="302" customFormat="1" ht="12.95" customHeight="1" x14ac:dyDescent="0.2">
      <c r="A26" s="388"/>
      <c r="B26" s="388"/>
      <c r="C26" s="388"/>
      <c r="D26" s="707">
        <f>18530*0.4</f>
        <v>7412</v>
      </c>
      <c r="E26" s="707"/>
      <c r="F26" s="708"/>
      <c r="G26" s="709"/>
      <c r="H26" s="393"/>
      <c r="I26" s="368"/>
      <c r="K26" s="601" t="s">
        <v>203</v>
      </c>
      <c r="L26" s="742" t="s">
        <v>133</v>
      </c>
      <c r="M26" s="742"/>
      <c r="N26" s="742"/>
      <c r="O26" s="742"/>
      <c r="P26" s="742"/>
      <c r="Q26" s="742"/>
      <c r="R26" s="743">
        <f>R21</f>
        <v>17400</v>
      </c>
      <c r="S26" s="743"/>
      <c r="T26" s="601" t="s">
        <v>95</v>
      </c>
      <c r="U26" s="391"/>
      <c r="V26" s="391"/>
      <c r="W26" s="391"/>
      <c r="X26" s="391"/>
      <c r="Y26" s="391"/>
      <c r="Z26" s="392"/>
      <c r="AA26" s="392"/>
      <c r="AB26" s="391"/>
      <c r="AC26" s="391"/>
      <c r="AD26" s="391"/>
      <c r="AE26" s="391"/>
      <c r="AF26" s="391"/>
      <c r="AG26" s="3"/>
      <c r="AH26" s="391"/>
      <c r="AI26" s="390"/>
      <c r="AJ26" s="390"/>
      <c r="AO26" s="221"/>
      <c r="AP26" s="567"/>
      <c r="AQ26" s="567"/>
      <c r="AR26" s="567"/>
    </row>
    <row r="27" spans="1:56" s="302" customFormat="1" ht="12.95" customHeight="1" x14ac:dyDescent="0.2">
      <c r="A27" s="388"/>
      <c r="B27" s="388"/>
      <c r="C27" s="388"/>
      <c r="D27" s="755" t="s">
        <v>430</v>
      </c>
      <c r="E27" s="755"/>
      <c r="F27" s="755"/>
      <c r="G27" s="755"/>
      <c r="H27" s="389"/>
      <c r="I27" s="368"/>
      <c r="K27" s="601" t="s">
        <v>196</v>
      </c>
      <c r="L27" s="742" t="s">
        <v>132</v>
      </c>
      <c r="M27" s="742"/>
      <c r="N27" s="742"/>
      <c r="O27" s="742"/>
      <c r="P27" s="742"/>
      <c r="Q27" s="742"/>
      <c r="R27" s="743">
        <f>K21</f>
        <v>65628</v>
      </c>
      <c r="S27" s="743"/>
      <c r="T27" s="601" t="s">
        <v>95</v>
      </c>
      <c r="U27" s="394"/>
      <c r="V27" s="765"/>
      <c r="W27" s="765"/>
      <c r="X27" s="765"/>
      <c r="Y27" s="765"/>
      <c r="Z27" s="765"/>
      <c r="AA27" s="765"/>
      <c r="AB27" s="765"/>
      <c r="AC27" s="391"/>
      <c r="AD27" s="391"/>
      <c r="AE27" s="391"/>
      <c r="AF27" s="391"/>
      <c r="AG27" s="3"/>
      <c r="AH27" s="391"/>
      <c r="AI27" s="390"/>
      <c r="AJ27" s="390"/>
      <c r="AO27" s="221"/>
      <c r="AP27" s="567"/>
      <c r="AQ27" s="567"/>
      <c r="AR27" s="567"/>
    </row>
    <row r="28" spans="1:56" s="302" customFormat="1" ht="12.95" customHeight="1" x14ac:dyDescent="0.2">
      <c r="A28" s="388"/>
      <c r="B28" s="388"/>
      <c r="C28" s="388"/>
      <c r="D28" s="755"/>
      <c r="E28" s="755"/>
      <c r="F28" s="755"/>
      <c r="G28" s="755"/>
      <c r="H28" s="389"/>
      <c r="I28" s="368"/>
      <c r="K28" s="601" t="s">
        <v>189</v>
      </c>
      <c r="L28" s="742" t="s">
        <v>394</v>
      </c>
      <c r="M28" s="742"/>
      <c r="N28" s="742"/>
      <c r="O28" s="742"/>
      <c r="P28" s="742"/>
      <c r="Q28" s="742"/>
      <c r="R28" s="743">
        <f>M21</f>
        <v>0</v>
      </c>
      <c r="S28" s="743"/>
      <c r="T28" s="601" t="s">
        <v>95</v>
      </c>
      <c r="U28" s="392"/>
      <c r="V28" s="766"/>
      <c r="W28" s="766"/>
      <c r="X28" s="766"/>
      <c r="Y28" s="766"/>
      <c r="Z28" s="721"/>
      <c r="AA28" s="720"/>
      <c r="AB28" s="391"/>
      <c r="AC28" s="391"/>
      <c r="AD28" s="391"/>
      <c r="AE28" s="391"/>
      <c r="AF28" s="391"/>
      <c r="AG28" s="3"/>
      <c r="AH28" s="391"/>
      <c r="AI28" s="390"/>
      <c r="AJ28" s="390"/>
      <c r="AO28" s="221"/>
      <c r="AP28" s="567"/>
      <c r="AQ28" s="567"/>
      <c r="AR28" s="567"/>
    </row>
    <row r="29" spans="1:56" s="302" customFormat="1" ht="12.95" customHeight="1" x14ac:dyDescent="0.2">
      <c r="A29" s="388"/>
      <c r="B29" s="388"/>
      <c r="C29" s="388"/>
      <c r="D29" s="713">
        <f>D28+D33</f>
        <v>1388</v>
      </c>
      <c r="E29" s="710"/>
      <c r="F29" s="714"/>
      <c r="G29" s="712"/>
      <c r="H29" s="389"/>
      <c r="I29" s="368"/>
      <c r="K29" s="701" t="s">
        <v>391</v>
      </c>
      <c r="L29" s="750" t="s">
        <v>392</v>
      </c>
      <c r="M29" s="751"/>
      <c r="N29" s="751"/>
      <c r="O29" s="751"/>
      <c r="P29" s="751"/>
      <c r="Q29" s="752"/>
      <c r="R29" s="753">
        <f>N21</f>
        <v>0</v>
      </c>
      <c r="S29" s="754"/>
      <c r="T29" s="701" t="s">
        <v>95</v>
      </c>
      <c r="U29" s="392"/>
      <c r="V29" s="766"/>
      <c r="W29" s="766"/>
      <c r="X29" s="766"/>
      <c r="Y29" s="766"/>
      <c r="Z29" s="720"/>
      <c r="AA29" s="721"/>
      <c r="AB29" s="391"/>
      <c r="AC29" s="391"/>
      <c r="AD29" s="391"/>
      <c r="AE29" s="391"/>
      <c r="AF29" s="391"/>
      <c r="AG29" s="3"/>
      <c r="AH29" s="391"/>
      <c r="AI29" s="390"/>
      <c r="AJ29" s="390"/>
      <c r="AO29" s="221"/>
      <c r="AP29" s="567"/>
      <c r="AQ29" s="567"/>
      <c r="AR29" s="567"/>
    </row>
    <row r="30" spans="1:56" s="302" customFormat="1" ht="12.95" customHeight="1" x14ac:dyDescent="0.2">
      <c r="A30" s="388"/>
      <c r="B30" s="388"/>
      <c r="C30" s="388"/>
      <c r="D30" s="713"/>
      <c r="E30" s="710"/>
      <c r="F30" s="714"/>
      <c r="G30" s="712"/>
      <c r="H30" s="389"/>
      <c r="I30" s="368"/>
      <c r="K30" s="702" t="s">
        <v>189</v>
      </c>
      <c r="L30" s="750" t="s">
        <v>395</v>
      </c>
      <c r="M30" s="751"/>
      <c r="N30" s="751"/>
      <c r="O30" s="751"/>
      <c r="P30" s="751"/>
      <c r="Q30" s="752"/>
      <c r="R30" s="753">
        <f>O21</f>
        <v>200</v>
      </c>
      <c r="S30" s="754"/>
      <c r="T30" s="702" t="s">
        <v>95</v>
      </c>
      <c r="U30" s="392"/>
      <c r="V30" s="766"/>
      <c r="W30" s="766"/>
      <c r="X30" s="766"/>
      <c r="Y30" s="766"/>
      <c r="Z30" s="722"/>
      <c r="AA30" s="721"/>
      <c r="AB30" s="391"/>
      <c r="AC30" s="391"/>
      <c r="AD30" s="391"/>
      <c r="AE30" s="391"/>
      <c r="AF30" s="391"/>
      <c r="AG30" s="3"/>
      <c r="AH30" s="391"/>
      <c r="AI30" s="390"/>
      <c r="AJ30" s="390"/>
      <c r="AO30" s="221"/>
      <c r="AP30" s="567"/>
      <c r="AQ30" s="567"/>
      <c r="AR30" s="567"/>
    </row>
    <row r="31" spans="1:56" s="302" customFormat="1" ht="12.95" customHeight="1" x14ac:dyDescent="0.2">
      <c r="A31" s="388"/>
      <c r="B31" s="388"/>
      <c r="C31" s="388"/>
      <c r="D31" s="713">
        <f>F31*0.55</f>
        <v>492.51612903225811</v>
      </c>
      <c r="E31" s="710"/>
      <c r="F31" s="711">
        <f>(22000-18530)/31*8</f>
        <v>895.48387096774195</v>
      </c>
      <c r="G31" s="712"/>
      <c r="H31" s="389"/>
      <c r="I31" s="368"/>
      <c r="K31" s="601" t="s">
        <v>204</v>
      </c>
      <c r="L31" s="742" t="s">
        <v>405</v>
      </c>
      <c r="M31" s="742"/>
      <c r="N31" s="742"/>
      <c r="O31" s="742"/>
      <c r="P31" s="742"/>
      <c r="Q31" s="742"/>
      <c r="R31" s="743">
        <f>Q21</f>
        <v>0</v>
      </c>
      <c r="S31" s="743"/>
      <c r="T31" s="601" t="s">
        <v>95</v>
      </c>
      <c r="U31" s="394"/>
      <c r="V31" s="766"/>
      <c r="W31" s="766"/>
      <c r="X31" s="766"/>
      <c r="Y31" s="766"/>
      <c r="Z31" s="719"/>
      <c r="AA31" s="721"/>
      <c r="AB31" s="391"/>
      <c r="AC31" s="391"/>
      <c r="AD31" s="391"/>
      <c r="AE31" s="391"/>
      <c r="AF31" s="391"/>
      <c r="AG31" s="3"/>
      <c r="AH31" s="391"/>
      <c r="AI31" s="390"/>
      <c r="AJ31" s="390"/>
      <c r="AO31" s="221"/>
      <c r="AP31" s="567"/>
      <c r="AQ31" s="567"/>
      <c r="AR31" s="567"/>
    </row>
    <row r="32" spans="1:56" s="302" customFormat="1" ht="12.95" customHeight="1" x14ac:dyDescent="0.2">
      <c r="A32" s="388"/>
      <c r="B32" s="388"/>
      <c r="C32" s="388"/>
      <c r="D32" s="715">
        <f>(F32/31*15)*0.55+(F32/31*16)*0.4</f>
        <v>1639.8548387096776</v>
      </c>
      <c r="E32" s="716"/>
      <c r="F32" s="708">
        <f>(22000-18530)</f>
        <v>3470</v>
      </c>
      <c r="G32" s="712"/>
      <c r="H32" s="256"/>
      <c r="I32" s="368"/>
      <c r="K32" s="601" t="s">
        <v>207</v>
      </c>
      <c r="L32" s="742" t="s">
        <v>134</v>
      </c>
      <c r="M32" s="742"/>
      <c r="N32" s="742"/>
      <c r="O32" s="742"/>
      <c r="P32" s="742"/>
      <c r="Q32" s="742"/>
      <c r="R32" s="743">
        <f>R21</f>
        <v>17400</v>
      </c>
      <c r="S32" s="743"/>
      <c r="T32" s="601" t="s">
        <v>95</v>
      </c>
      <c r="U32" s="391"/>
      <c r="V32" s="766"/>
      <c r="W32" s="766"/>
      <c r="X32" s="766"/>
      <c r="Y32" s="766"/>
      <c r="Z32" s="394"/>
      <c r="AA32" s="394"/>
      <c r="AB32" s="391"/>
      <c r="AC32" s="391"/>
      <c r="AD32" s="391"/>
      <c r="AE32" s="391"/>
      <c r="AF32" s="391"/>
      <c r="AG32" s="391"/>
      <c r="AH32" s="391"/>
      <c r="AI32" s="390"/>
      <c r="AJ32" s="390"/>
      <c r="AO32" s="221"/>
      <c r="AP32" s="567"/>
      <c r="AQ32" s="567"/>
      <c r="AR32" s="567"/>
    </row>
    <row r="33" spans="1:44" s="302" customFormat="1" ht="16.5" customHeight="1" x14ac:dyDescent="0.2">
      <c r="A33" s="387"/>
      <c r="B33" s="387"/>
      <c r="C33" s="387"/>
      <c r="D33" s="713">
        <f>F33*0.4</f>
        <v>1388</v>
      </c>
      <c r="E33" s="710"/>
      <c r="F33" s="710">
        <f>(22000-18530)</f>
        <v>3470</v>
      </c>
      <c r="G33" s="710"/>
      <c r="H33" s="704"/>
      <c r="I33" s="387"/>
      <c r="J33" s="390"/>
      <c r="K33" s="744" t="s">
        <v>135</v>
      </c>
      <c r="L33" s="744"/>
      <c r="M33" s="744"/>
      <c r="N33" s="744"/>
      <c r="O33" s="744"/>
      <c r="P33" s="744"/>
      <c r="Q33" s="744"/>
      <c r="R33" s="749">
        <f>SUM(R24:S32)</f>
        <v>283628</v>
      </c>
      <c r="S33" s="749"/>
      <c r="T33" s="602" t="s">
        <v>95</v>
      </c>
      <c r="U33" s="6"/>
      <c r="V33" s="395"/>
      <c r="W33" s="395"/>
      <c r="X33" s="394"/>
      <c r="Y33" s="391"/>
      <c r="Z33" s="349"/>
      <c r="AA33" s="394"/>
      <c r="AB33" s="391"/>
      <c r="AC33" s="391"/>
      <c r="AD33" s="391"/>
      <c r="AE33" s="391"/>
      <c r="AF33" s="391"/>
      <c r="AG33" s="391"/>
      <c r="AH33" s="391"/>
      <c r="AI33" s="390"/>
      <c r="AJ33" s="390"/>
      <c r="AO33" s="221"/>
      <c r="AP33" s="567"/>
      <c r="AQ33" s="567"/>
      <c r="AR33" s="567"/>
    </row>
    <row r="34" spans="1:44" s="302" customFormat="1" ht="16.5" customHeight="1" x14ac:dyDescent="0.2">
      <c r="A34" s="387"/>
      <c r="B34" s="387"/>
      <c r="C34" s="387"/>
      <c r="D34" s="713"/>
      <c r="E34" s="710"/>
      <c r="F34" s="710"/>
      <c r="G34" s="710"/>
      <c r="H34" s="704"/>
      <c r="I34" s="387"/>
      <c r="J34" s="390"/>
      <c r="K34" s="705"/>
      <c r="L34" s="705"/>
      <c r="M34" s="705"/>
      <c r="N34" s="705"/>
      <c r="O34" s="705"/>
      <c r="P34" s="705"/>
      <c r="Q34" s="705"/>
      <c r="R34" s="6"/>
      <c r="S34" s="6"/>
      <c r="T34" s="706"/>
      <c r="U34" s="6"/>
      <c r="V34" s="395"/>
      <c r="W34" s="395"/>
      <c r="X34" s="603"/>
      <c r="Y34" s="391"/>
      <c r="Z34" s="349"/>
      <c r="AA34" s="603"/>
      <c r="AB34" s="391"/>
      <c r="AC34" s="391"/>
      <c r="AD34" s="391"/>
      <c r="AE34" s="391"/>
      <c r="AF34" s="391"/>
      <c r="AG34" s="391"/>
      <c r="AH34" s="391"/>
      <c r="AI34" s="390"/>
      <c r="AJ34" s="390"/>
      <c r="AO34" s="221"/>
      <c r="AP34" s="567"/>
      <c r="AQ34" s="567"/>
      <c r="AR34" s="567"/>
    </row>
    <row r="35" spans="1:44" s="302" customFormat="1" ht="16.5" customHeight="1" x14ac:dyDescent="0.2">
      <c r="A35" s="387"/>
      <c r="B35" s="387"/>
      <c r="C35" s="387"/>
      <c r="D35" s="713"/>
      <c r="E35" s="710"/>
      <c r="F35" s="710"/>
      <c r="G35" s="710"/>
      <c r="H35" s="704"/>
      <c r="I35" s="387"/>
      <c r="J35" s="390"/>
      <c r="K35" s="705"/>
      <c r="L35" s="705"/>
      <c r="M35" s="705"/>
      <c r="N35" s="705"/>
      <c r="O35" s="705"/>
      <c r="P35" s="705"/>
      <c r="Q35" s="705"/>
      <c r="R35" s="6"/>
      <c r="S35" s="6"/>
      <c r="T35" s="706"/>
      <c r="U35" s="6"/>
      <c r="V35" s="395"/>
      <c r="W35" s="395"/>
      <c r="X35" s="603"/>
      <c r="Y35" s="391"/>
      <c r="Z35" s="349"/>
      <c r="AA35" s="603"/>
      <c r="AB35" s="391"/>
      <c r="AC35" s="391"/>
      <c r="AD35" s="391"/>
      <c r="AE35" s="391"/>
      <c r="AF35" s="391"/>
      <c r="AG35" s="391"/>
      <c r="AH35" s="391"/>
      <c r="AI35" s="390"/>
      <c r="AJ35" s="390"/>
      <c r="AO35" s="221"/>
      <c r="AP35" s="567"/>
      <c r="AQ35" s="567"/>
      <c r="AR35" s="567"/>
    </row>
    <row r="36" spans="1:44" s="302" customFormat="1" ht="16.5" customHeight="1" x14ac:dyDescent="0.2">
      <c r="A36" s="387"/>
      <c r="B36" s="387"/>
      <c r="C36" s="387"/>
      <c r="D36" s="717">
        <f>D33+D32+D31</f>
        <v>3520.3709677419356</v>
      </c>
      <c r="E36" s="710"/>
      <c r="F36" s="717">
        <f>F33+F32+F31</f>
        <v>7835.4838709677424</v>
      </c>
      <c r="G36" s="710"/>
      <c r="H36" s="704"/>
      <c r="I36" s="387"/>
      <c r="J36" s="390"/>
      <c r="K36" s="705"/>
      <c r="L36" s="705"/>
      <c r="M36" s="705"/>
      <c r="N36" s="705"/>
      <c r="O36" s="705"/>
      <c r="P36" s="705"/>
      <c r="Q36" s="705"/>
      <c r="R36" s="6"/>
      <c r="S36" s="6"/>
      <c r="T36" s="706"/>
      <c r="U36" s="6"/>
      <c r="V36" s="395"/>
      <c r="W36" s="395"/>
      <c r="X36" s="603"/>
      <c r="Y36" s="391"/>
      <c r="Z36" s="349"/>
      <c r="AA36" s="603"/>
      <c r="AB36" s="391"/>
      <c r="AC36" s="391"/>
      <c r="AD36" s="391"/>
      <c r="AE36" s="391"/>
      <c r="AF36" s="391"/>
      <c r="AG36" s="391"/>
      <c r="AH36" s="391"/>
      <c r="AI36" s="390"/>
      <c r="AJ36" s="390"/>
      <c r="AO36" s="221"/>
      <c r="AP36" s="567"/>
      <c r="AQ36" s="567"/>
      <c r="AR36" s="567"/>
    </row>
    <row r="37" spans="1:44" s="254" customFormat="1" ht="9" customHeight="1" x14ac:dyDescent="0.2">
      <c r="A37" s="348"/>
      <c r="B37" s="348"/>
      <c r="F37" s="396"/>
      <c r="G37" s="396"/>
      <c r="H37" s="396"/>
      <c r="I37" s="396"/>
      <c r="J37" s="396"/>
      <c r="K37" s="396"/>
      <c r="L37" s="397"/>
      <c r="M37" s="397"/>
      <c r="N37" s="397"/>
      <c r="O37" s="397"/>
      <c r="P37" s="397"/>
      <c r="Q37" s="397"/>
      <c r="R37" s="397"/>
      <c r="S37" s="397"/>
      <c r="T37" s="397"/>
      <c r="U37" s="397"/>
      <c r="V37" s="397"/>
      <c r="W37" s="397"/>
      <c r="X37" s="397"/>
      <c r="Y37" s="397"/>
      <c r="Z37" s="397"/>
      <c r="AA37" s="397"/>
      <c r="AB37" s="397"/>
      <c r="AC37" s="397"/>
      <c r="AD37" s="397"/>
      <c r="AE37" s="397"/>
      <c r="AF37" s="397"/>
      <c r="AG37" s="397"/>
      <c r="AH37" s="397"/>
      <c r="AI37" s="348"/>
      <c r="AJ37" s="348"/>
      <c r="AO37" s="221"/>
      <c r="AP37" s="569"/>
      <c r="AQ37" s="569"/>
      <c r="AR37" s="569"/>
    </row>
    <row r="38" spans="1:44" ht="21.75" customHeight="1" x14ac:dyDescent="0.2">
      <c r="F38" s="745" t="s">
        <v>406</v>
      </c>
      <c r="G38" s="745"/>
      <c r="I38" s="254"/>
      <c r="J38" s="348"/>
      <c r="K38" s="348"/>
      <c r="L38" s="348"/>
      <c r="M38" s="348"/>
      <c r="N38" s="348"/>
      <c r="O38" s="348"/>
      <c r="P38" s="741" t="s">
        <v>14</v>
      </c>
      <c r="Q38" s="741"/>
      <c r="R38" s="741"/>
      <c r="S38" s="741"/>
      <c r="T38" s="741"/>
      <c r="U38" s="741"/>
      <c r="V38" s="348"/>
      <c r="W38" s="157"/>
      <c r="X38" s="348"/>
      <c r="Y38" s="348"/>
      <c r="Z38" s="402"/>
      <c r="AA38" s="402"/>
      <c r="AB38" s="402"/>
      <c r="AC38" s="741" t="s">
        <v>407</v>
      </c>
      <c r="AD38" s="741"/>
      <c r="AE38" s="741"/>
      <c r="AF38" s="741"/>
      <c r="AG38" s="741"/>
      <c r="AH38" s="741"/>
    </row>
    <row r="39" spans="1:44" ht="11.1" customHeight="1" x14ac:dyDescent="0.2">
      <c r="D39" s="255" t="s">
        <v>416</v>
      </c>
      <c r="H39" s="356"/>
    </row>
    <row r="40" spans="1:44" ht="11.1" customHeight="1" x14ac:dyDescent="0.2">
      <c r="D40" s="255" t="s">
        <v>144</v>
      </c>
      <c r="I40" s="356"/>
      <c r="J40" s="356"/>
      <c r="K40" s="356"/>
      <c r="L40" s="356"/>
      <c r="M40" s="356"/>
      <c r="N40" s="356"/>
      <c r="O40" s="356"/>
      <c r="P40" s="356"/>
      <c r="Q40" s="356"/>
      <c r="R40" s="356"/>
      <c r="S40" s="356"/>
      <c r="T40" s="356"/>
      <c r="U40" s="356"/>
      <c r="V40" s="356"/>
      <c r="W40" s="356"/>
      <c r="X40" s="356"/>
      <c r="Y40" s="356"/>
      <c r="Z40" s="356"/>
      <c r="AA40" s="356"/>
      <c r="AB40" s="356"/>
      <c r="AC40" s="356"/>
      <c r="AD40" s="356"/>
      <c r="AE40" s="356"/>
      <c r="AF40" s="356"/>
      <c r="AG40" s="356"/>
    </row>
    <row r="41" spans="1:44" ht="11.1" customHeight="1" x14ac:dyDescent="0.2">
      <c r="D41" s="255" t="s">
        <v>55</v>
      </c>
    </row>
    <row r="42" spans="1:44" ht="11.1" customHeight="1" x14ac:dyDescent="0.2">
      <c r="D42" s="255" t="s">
        <v>56</v>
      </c>
    </row>
    <row r="43" spans="1:44" ht="18" customHeight="1" x14ac:dyDescent="0.2">
      <c r="D43" s="255" t="s">
        <v>377</v>
      </c>
    </row>
  </sheetData>
  <mergeCells count="42">
    <mergeCell ref="V27:AB27"/>
    <mergeCell ref="V28:Y28"/>
    <mergeCell ref="V32:Y32"/>
    <mergeCell ref="V31:Y31"/>
    <mergeCell ref="V29:Y29"/>
    <mergeCell ref="V30:Y30"/>
    <mergeCell ref="L24:Q24"/>
    <mergeCell ref="R24:S24"/>
    <mergeCell ref="D25:E25"/>
    <mergeCell ref="G25:H25"/>
    <mergeCell ref="L25:Q25"/>
    <mergeCell ref="R25:S25"/>
    <mergeCell ref="A2:AH2"/>
    <mergeCell ref="A3:AH3"/>
    <mergeCell ref="AG6:AH6"/>
    <mergeCell ref="F9:T9"/>
    <mergeCell ref="U9:AG9"/>
    <mergeCell ref="P5:V5"/>
    <mergeCell ref="AE5:AH5"/>
    <mergeCell ref="F38:G38"/>
    <mergeCell ref="K23:T23"/>
    <mergeCell ref="L26:Q26"/>
    <mergeCell ref="R26:S26"/>
    <mergeCell ref="L27:Q27"/>
    <mergeCell ref="R27:S27"/>
    <mergeCell ref="L28:Q28"/>
    <mergeCell ref="R28:S28"/>
    <mergeCell ref="R33:S33"/>
    <mergeCell ref="L29:Q29"/>
    <mergeCell ref="R29:S29"/>
    <mergeCell ref="L30:Q30"/>
    <mergeCell ref="R30:S30"/>
    <mergeCell ref="D27:G28"/>
    <mergeCell ref="D24:E24"/>
    <mergeCell ref="G24:H24"/>
    <mergeCell ref="AC38:AH38"/>
    <mergeCell ref="L31:Q31"/>
    <mergeCell ref="R31:S31"/>
    <mergeCell ref="L32:Q32"/>
    <mergeCell ref="P38:U38"/>
    <mergeCell ref="R32:S32"/>
    <mergeCell ref="K33:Q33"/>
  </mergeCells>
  <pageMargins left="0.02" right="0.02" top="1" bottom="1" header="0.5" footer="0.5"/>
  <pageSetup paperSize="5" scale="81"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0000"/>
  </sheetPr>
  <dimension ref="A1:H38"/>
  <sheetViews>
    <sheetView topLeftCell="A11" workbookViewId="0">
      <selection activeCell="K16" sqref="K16"/>
    </sheetView>
  </sheetViews>
  <sheetFormatPr defaultColWidth="9.140625" defaultRowHeight="15.95" customHeight="1" x14ac:dyDescent="0.2"/>
  <cols>
    <col min="1" max="1" width="4.42578125" style="93" customWidth="1"/>
    <col min="2" max="2" width="28.7109375" style="93" customWidth="1"/>
    <col min="3" max="6" width="12.7109375" style="93" customWidth="1"/>
    <col min="7" max="7" width="9.140625" style="93"/>
    <col min="8" max="8" width="9.7109375" style="93" bestFit="1" customWidth="1"/>
    <col min="9" max="16384" width="9.140625" style="93"/>
  </cols>
  <sheetData>
    <row r="1" spans="1:8" ht="15.95" customHeight="1" x14ac:dyDescent="0.2">
      <c r="A1" s="888" t="s">
        <v>56</v>
      </c>
      <c r="B1" s="888"/>
      <c r="C1" s="888"/>
      <c r="D1" s="888"/>
      <c r="E1" s="888"/>
      <c r="F1" s="888"/>
    </row>
    <row r="2" spans="1:8" ht="15.95" customHeight="1" x14ac:dyDescent="0.2">
      <c r="A2" s="889" t="s">
        <v>102</v>
      </c>
      <c r="B2" s="889"/>
      <c r="C2" s="889"/>
      <c r="D2" s="889"/>
      <c r="E2" s="889"/>
      <c r="F2" s="889"/>
    </row>
    <row r="3" spans="1:8" ht="15.95" customHeight="1" x14ac:dyDescent="0.2">
      <c r="A3" s="119"/>
      <c r="B3" s="119"/>
      <c r="C3" s="119"/>
      <c r="D3" s="119"/>
      <c r="E3" s="119"/>
      <c r="F3" s="119"/>
    </row>
    <row r="4" spans="1:8" ht="15.95" customHeight="1" x14ac:dyDescent="0.2">
      <c r="A4" s="119"/>
      <c r="B4" s="119"/>
      <c r="C4" s="119"/>
      <c r="D4" s="119"/>
      <c r="E4" s="119"/>
      <c r="F4" s="119"/>
    </row>
    <row r="5" spans="1:8" ht="15.95" customHeight="1" x14ac:dyDescent="0.2">
      <c r="A5" s="119"/>
      <c r="B5" s="119"/>
      <c r="C5" s="119"/>
      <c r="D5" s="119"/>
      <c r="E5" s="119"/>
      <c r="F5" s="119"/>
    </row>
    <row r="6" spans="1:8" ht="18" customHeight="1" x14ac:dyDescent="0.2">
      <c r="A6" s="901" t="s">
        <v>59</v>
      </c>
      <c r="B6" s="901"/>
      <c r="C6" s="901"/>
      <c r="D6" s="901"/>
      <c r="E6" s="901"/>
      <c r="F6" s="901"/>
    </row>
    <row r="7" spans="1:8" ht="18" customHeight="1" x14ac:dyDescent="0.2">
      <c r="A7" s="890" t="s">
        <v>319</v>
      </c>
      <c r="B7" s="903"/>
      <c r="C7" s="903"/>
      <c r="D7" s="902">
        <f>CBS!A1</f>
        <v>43130</v>
      </c>
      <c r="E7" s="902"/>
    </row>
    <row r="8" spans="1:8" ht="18" customHeight="1" x14ac:dyDescent="0.2">
      <c r="B8" s="103"/>
      <c r="C8" s="103"/>
      <c r="D8" s="146"/>
    </row>
    <row r="9" spans="1:8" ht="18" customHeight="1" x14ac:dyDescent="0.2">
      <c r="B9" s="94"/>
      <c r="C9" s="94"/>
      <c r="D9" s="95"/>
    </row>
    <row r="10" spans="1:8" ht="39" customHeight="1" x14ac:dyDescent="0.2">
      <c r="A10" s="328" t="s">
        <v>292</v>
      </c>
      <c r="B10" s="329" t="s">
        <v>1</v>
      </c>
      <c r="C10" s="329" t="s">
        <v>43</v>
      </c>
      <c r="D10" s="328" t="s">
        <v>290</v>
      </c>
      <c r="E10" s="464" t="s">
        <v>291</v>
      </c>
      <c r="F10" s="328" t="s">
        <v>8</v>
      </c>
    </row>
    <row r="11" spans="1:8" ht="18" customHeight="1" x14ac:dyDescent="0.2">
      <c r="A11" s="137"/>
      <c r="B11" s="138"/>
      <c r="C11" s="138"/>
      <c r="D11" s="137"/>
      <c r="E11" s="137"/>
      <c r="F11" s="137"/>
    </row>
    <row r="12" spans="1:8" ht="18" customHeight="1" x14ac:dyDescent="0.2">
      <c r="A12" s="139"/>
      <c r="B12" s="130" t="s">
        <v>142</v>
      </c>
      <c r="C12" s="107"/>
      <c r="D12" s="107"/>
      <c r="E12" s="107"/>
      <c r="F12" s="109"/>
    </row>
    <row r="13" spans="1:8" ht="18" customHeight="1" x14ac:dyDescent="0.2">
      <c r="A13" s="110">
        <v>1</v>
      </c>
      <c r="B13" s="111" t="str">
        <f>'salay Shit01'!D11</f>
        <v>Md. Abdul Halim</v>
      </c>
      <c r="C13" s="105" t="str">
        <f>'salay Shit01'!E11</f>
        <v>AGM</v>
      </c>
      <c r="D13" s="131">
        <f>'salay Shit01'!H11</f>
        <v>0</v>
      </c>
      <c r="E13" s="131">
        <v>20</v>
      </c>
      <c r="F13" s="131">
        <f>'salay Shit01'!X11</f>
        <v>0</v>
      </c>
      <c r="G13" s="143"/>
      <c r="H13" s="143"/>
    </row>
    <row r="14" spans="1:8" ht="18" customHeight="1" x14ac:dyDescent="0.2">
      <c r="A14" s="110">
        <v>2</v>
      </c>
      <c r="B14" s="111" t="e">
        <f>'salay Shit01'!#REF!</f>
        <v>#REF!</v>
      </c>
      <c r="C14" s="105" t="e">
        <f>'salay Shit01'!#REF!</f>
        <v>#REF!</v>
      </c>
      <c r="D14" s="131" t="e">
        <f>'salay Shit01'!#REF!</f>
        <v>#REF!</v>
      </c>
      <c r="E14" s="131">
        <v>10</v>
      </c>
      <c r="F14" s="131" t="e">
        <f>'salay Shit01'!#REF!</f>
        <v>#REF!</v>
      </c>
      <c r="G14" s="143"/>
      <c r="H14" s="143"/>
    </row>
    <row r="15" spans="1:8" ht="18" customHeight="1" x14ac:dyDescent="0.2">
      <c r="A15" s="105">
        <v>3</v>
      </c>
      <c r="B15" s="111" t="e">
        <f>'salay Shit01'!#REF!</f>
        <v>#REF!</v>
      </c>
      <c r="C15" s="105" t="e">
        <f>'salay Shit01'!#REF!</f>
        <v>#REF!</v>
      </c>
      <c r="D15" s="131" t="e">
        <f>'salay Shit01'!#REF!</f>
        <v>#REF!</v>
      </c>
      <c r="E15" s="131">
        <v>10</v>
      </c>
      <c r="F15" s="131" t="e">
        <f>'salay Shit01'!#REF!</f>
        <v>#REF!</v>
      </c>
      <c r="H15" s="147"/>
    </row>
    <row r="16" spans="1:8" ht="18" customHeight="1" x14ac:dyDescent="0.2">
      <c r="A16" s="105">
        <v>4</v>
      </c>
      <c r="B16" s="107" t="s">
        <v>376</v>
      </c>
      <c r="C16" s="105" t="e">
        <f>'salay Shit01'!#REF!</f>
        <v>#REF!</v>
      </c>
      <c r="D16" s="131" t="e">
        <f>'salay Shit01'!#REF!</f>
        <v>#REF!</v>
      </c>
      <c r="E16" s="131">
        <v>10</v>
      </c>
      <c r="F16" s="131" t="e">
        <f>'salay Shit01'!#REF!</f>
        <v>#REF!</v>
      </c>
      <c r="H16" s="147"/>
    </row>
    <row r="17" spans="1:8" ht="18" customHeight="1" x14ac:dyDescent="0.2">
      <c r="A17" s="892" t="s">
        <v>6</v>
      </c>
      <c r="B17" s="893"/>
      <c r="C17" s="894"/>
      <c r="D17" s="332" t="e">
        <f>SUM(D13:D15)</f>
        <v>#REF!</v>
      </c>
      <c r="E17" s="332">
        <f>SUM(E13:E15)</f>
        <v>40</v>
      </c>
      <c r="F17" s="332" t="e">
        <f>SUM(F13:F15)</f>
        <v>#REF!</v>
      </c>
      <c r="H17" s="147"/>
    </row>
    <row r="18" spans="1:8" ht="18" customHeight="1" x14ac:dyDescent="0.2">
      <c r="A18" s="105"/>
      <c r="B18" s="117"/>
      <c r="C18" s="107"/>
      <c r="D18" s="118"/>
      <c r="E18" s="142"/>
      <c r="F18" s="118"/>
    </row>
    <row r="19" spans="1:8" ht="18" customHeight="1" x14ac:dyDescent="0.2">
      <c r="A19" s="106"/>
      <c r="B19" s="130" t="s">
        <v>38</v>
      </c>
      <c r="C19" s="111"/>
      <c r="D19" s="131"/>
      <c r="E19" s="131"/>
      <c r="F19" s="131"/>
      <c r="H19" s="143"/>
    </row>
    <row r="20" spans="1:8" ht="18" customHeight="1" x14ac:dyDescent="0.2">
      <c r="A20" s="105"/>
      <c r="B20" s="107"/>
      <c r="C20" s="107"/>
      <c r="D20" s="140"/>
      <c r="E20" s="140"/>
      <c r="F20" s="140"/>
      <c r="H20" s="143"/>
    </row>
    <row r="21" spans="1:8" ht="18" customHeight="1" x14ac:dyDescent="0.2">
      <c r="A21" s="892" t="s">
        <v>6</v>
      </c>
      <c r="B21" s="893"/>
      <c r="C21" s="894"/>
      <c r="D21" s="333">
        <f>SUM(D20:D20)</f>
        <v>0</v>
      </c>
      <c r="E21" s="334"/>
      <c r="F21" s="332">
        <f>SUM(F20:F20)</f>
        <v>0</v>
      </c>
      <c r="H21" s="143"/>
    </row>
    <row r="22" spans="1:8" ht="18" customHeight="1" x14ac:dyDescent="0.2">
      <c r="A22" s="107"/>
      <c r="B22" s="117"/>
      <c r="C22" s="107"/>
      <c r="D22" s="142"/>
      <c r="E22" s="140"/>
      <c r="F22" s="118"/>
      <c r="H22" s="147"/>
    </row>
    <row r="23" spans="1:8" ht="15.95" customHeight="1" x14ac:dyDescent="0.2">
      <c r="A23" s="892" t="s">
        <v>158</v>
      </c>
      <c r="B23" s="893"/>
      <c r="C23" s="894"/>
      <c r="D23" s="333" t="e">
        <f>D21+D17</f>
        <v>#REF!</v>
      </c>
      <c r="E23" s="333">
        <f>E21+E17</f>
        <v>40</v>
      </c>
      <c r="F23" s="333" t="e">
        <f>F21+F17</f>
        <v>#REF!</v>
      </c>
    </row>
    <row r="26" spans="1:8" ht="15.95" customHeight="1" x14ac:dyDescent="0.2">
      <c r="H26" s="143"/>
    </row>
    <row r="28" spans="1:8" ht="15.95" customHeight="1" x14ac:dyDescent="0.2">
      <c r="A28" s="98"/>
      <c r="B28" s="98"/>
      <c r="C28" s="98"/>
      <c r="D28" s="897" t="e">
        <f>#REF!</f>
        <v>#REF!</v>
      </c>
      <c r="E28" s="897"/>
      <c r="F28" s="897"/>
    </row>
    <row r="29" spans="1:8" ht="15.95" customHeight="1" x14ac:dyDescent="0.2">
      <c r="A29" s="98"/>
      <c r="B29" s="99"/>
      <c r="C29" s="98"/>
      <c r="D29" s="98"/>
      <c r="E29" s="100"/>
      <c r="F29" s="101"/>
    </row>
    <row r="30" spans="1:8" ht="15.95" customHeight="1" x14ac:dyDescent="0.2">
      <c r="A30" s="98"/>
      <c r="B30" s="99"/>
      <c r="C30" s="98"/>
      <c r="D30" s="98"/>
      <c r="E30" s="98"/>
      <c r="F30" s="287"/>
    </row>
    <row r="31" spans="1:8" ht="15.95" customHeight="1" x14ac:dyDescent="0.2">
      <c r="A31" s="98"/>
      <c r="B31" s="99"/>
      <c r="C31" s="98"/>
      <c r="D31" s="98"/>
      <c r="E31" s="100"/>
      <c r="F31" s="101"/>
    </row>
    <row r="32" spans="1:8" ht="15.95" customHeight="1" x14ac:dyDescent="0.2">
      <c r="B32" s="93" t="s">
        <v>105</v>
      </c>
      <c r="E32" s="102" t="s">
        <v>150</v>
      </c>
      <c r="F32" s="286" t="e">
        <f>#REF!</f>
        <v>#REF!</v>
      </c>
    </row>
    <row r="34" spans="2:2" ht="15.95" customHeight="1" x14ac:dyDescent="0.2">
      <c r="B34" s="93" t="e">
        <f>#REF!</f>
        <v>#REF!</v>
      </c>
    </row>
    <row r="35" spans="2:2" ht="15.95" customHeight="1" x14ac:dyDescent="0.2">
      <c r="B35" s="93" t="s">
        <v>55</v>
      </c>
    </row>
    <row r="36" spans="2:2" ht="15.95" customHeight="1" x14ac:dyDescent="0.2">
      <c r="B36" s="93" t="s">
        <v>56</v>
      </c>
    </row>
    <row r="37" spans="2:2" ht="15.95" customHeight="1" x14ac:dyDescent="0.2">
      <c r="B37" s="93" t="s">
        <v>57</v>
      </c>
    </row>
    <row r="38" spans="2:2" ht="15.95" customHeight="1" x14ac:dyDescent="0.2">
      <c r="B38" s="93" t="s">
        <v>58</v>
      </c>
    </row>
  </sheetData>
  <mergeCells count="9">
    <mergeCell ref="D28:F28"/>
    <mergeCell ref="A23:C23"/>
    <mergeCell ref="A1:F1"/>
    <mergeCell ref="A2:F2"/>
    <mergeCell ref="A6:F6"/>
    <mergeCell ref="A17:C17"/>
    <mergeCell ref="A21:C21"/>
    <mergeCell ref="D7:E7"/>
    <mergeCell ref="A7:C7"/>
  </mergeCells>
  <phoneticPr fontId="2" type="noConversion"/>
  <printOptions horizontalCentered="1"/>
  <pageMargins left="0.75" right="0.75" top="0.5" bottom="1" header="0" footer="0"/>
  <pageSetup paperSize="9" orientation="portrait" r:id="rId1"/>
  <headerFooter alignWithMargins="0">
    <oddFooter>&amp;L&amp;"Arial Narrow,Regular"&amp;8&amp;Z&amp;F&amp;R&amp;"Arial Narrow,Regular"&amp;8Prepared by Arif, SO</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00B050"/>
  </sheetPr>
  <dimension ref="A1:G38"/>
  <sheetViews>
    <sheetView topLeftCell="A4" workbookViewId="0">
      <selection activeCell="E13" sqref="E13"/>
    </sheetView>
  </sheetViews>
  <sheetFormatPr defaultColWidth="9.140625" defaultRowHeight="15" customHeight="1" x14ac:dyDescent="0.2"/>
  <cols>
    <col min="1" max="1" width="4.42578125" style="93" customWidth="1"/>
    <col min="2" max="2" width="31.28515625" style="93" customWidth="1"/>
    <col min="3" max="3" width="15.7109375" style="93" customWidth="1"/>
    <col min="4" max="4" width="15.85546875" style="93" customWidth="1"/>
    <col min="5" max="5" width="16.7109375" style="438" customWidth="1"/>
    <col min="6" max="6" width="6.85546875" style="93" customWidth="1"/>
    <col min="7" max="16384" width="9.140625" style="93"/>
  </cols>
  <sheetData>
    <row r="1" spans="1:7" ht="15" customHeight="1" x14ac:dyDescent="0.2">
      <c r="A1" s="888" t="s">
        <v>56</v>
      </c>
      <c r="B1" s="888"/>
      <c r="C1" s="888"/>
      <c r="D1" s="888"/>
      <c r="E1" s="888"/>
      <c r="F1" s="148"/>
    </row>
    <row r="2" spans="1:7" ht="15" customHeight="1" x14ac:dyDescent="0.2">
      <c r="A2" s="889" t="s">
        <v>102</v>
      </c>
      <c r="B2" s="889"/>
      <c r="C2" s="889"/>
      <c r="D2" s="889"/>
      <c r="E2" s="889"/>
      <c r="F2" s="121"/>
    </row>
    <row r="3" spans="1:7" ht="15" customHeight="1" x14ac:dyDescent="0.2">
      <c r="A3" s="119"/>
      <c r="B3" s="119"/>
      <c r="C3" s="119"/>
      <c r="D3" s="119"/>
      <c r="E3" s="422"/>
    </row>
    <row r="4" spans="1:7" ht="15" customHeight="1" x14ac:dyDescent="0.2">
      <c r="A4" s="119"/>
      <c r="B4" s="119"/>
      <c r="C4" s="119"/>
      <c r="D4" s="119"/>
      <c r="E4" s="422"/>
      <c r="F4" s="150"/>
    </row>
    <row r="5" spans="1:7" ht="15" customHeight="1" x14ac:dyDescent="0.2">
      <c r="A5" s="119"/>
      <c r="B5" s="119"/>
      <c r="C5" s="119"/>
      <c r="D5" s="119"/>
      <c r="E5" s="422"/>
    </row>
    <row r="6" spans="1:7" ht="15" customHeight="1" x14ac:dyDescent="0.25">
      <c r="A6" s="909" t="s">
        <v>64</v>
      </c>
      <c r="B6" s="909"/>
      <c r="C6" s="909"/>
      <c r="D6" s="910" t="e">
        <f>#REF!</f>
        <v>#REF!</v>
      </c>
      <c r="E6" s="910"/>
    </row>
    <row r="7" spans="1:7" ht="15" customHeight="1" x14ac:dyDescent="0.2">
      <c r="A7" s="151"/>
      <c r="B7" s="149"/>
      <c r="C7" s="149"/>
      <c r="D7" s="149"/>
      <c r="E7" s="432"/>
    </row>
    <row r="8" spans="1:7" ht="15" customHeight="1" x14ac:dyDescent="0.2">
      <c r="A8" s="343" t="s">
        <v>36</v>
      </c>
      <c r="B8" s="343" t="s">
        <v>1</v>
      </c>
      <c r="C8" s="343" t="s">
        <v>15</v>
      </c>
      <c r="D8" s="344" t="s">
        <v>0</v>
      </c>
      <c r="E8" s="423" t="s">
        <v>225</v>
      </c>
    </row>
    <row r="9" spans="1:7" ht="15" customHeight="1" x14ac:dyDescent="0.2">
      <c r="A9" s="345"/>
      <c r="B9" s="346"/>
      <c r="C9" s="347"/>
      <c r="D9" s="347"/>
      <c r="E9" s="433"/>
      <c r="G9" s="275"/>
    </row>
    <row r="10" spans="1:7" ht="15" customHeight="1" x14ac:dyDescent="0.2">
      <c r="A10" s="152">
        <f>A9+1</f>
        <v>1</v>
      </c>
      <c r="B10" s="153" t="str">
        <f>'salay Shit01'!D11</f>
        <v>Md. Abdul Halim</v>
      </c>
      <c r="C10" s="152" t="str">
        <f>'salay Shit01'!E11</f>
        <v>AGM</v>
      </c>
      <c r="D10" s="276">
        <f>'salay Shit01'!AH11</f>
        <v>0</v>
      </c>
      <c r="E10" s="466">
        <v>800100000105</v>
      </c>
    </row>
    <row r="11" spans="1:7" ht="15" customHeight="1" x14ac:dyDescent="0.2">
      <c r="A11" s="152">
        <f>A10+1</f>
        <v>2</v>
      </c>
      <c r="B11" s="153" t="e">
        <f>'salay Shit01'!#REF!</f>
        <v>#REF!</v>
      </c>
      <c r="C11" s="152" t="e">
        <f>'salay Shit01'!#REF!</f>
        <v>#REF!</v>
      </c>
      <c r="D11" s="276" t="e">
        <f>'salay Shit01'!#REF!</f>
        <v>#REF!</v>
      </c>
      <c r="E11" s="466">
        <v>800100000056</v>
      </c>
    </row>
    <row r="12" spans="1:7" ht="15" customHeight="1" x14ac:dyDescent="0.2">
      <c r="A12" s="152">
        <f>A11+1</f>
        <v>3</v>
      </c>
      <c r="B12" s="153" t="s">
        <v>374</v>
      </c>
      <c r="C12" s="152" t="e">
        <f>'salay Shit01'!#REF!</f>
        <v>#REF!</v>
      </c>
      <c r="D12" s="276" t="e">
        <f>'salay Shit01'!#REF!</f>
        <v>#REF!</v>
      </c>
      <c r="E12" s="576">
        <v>800100000510</v>
      </c>
    </row>
    <row r="13" spans="1:7" ht="15" customHeight="1" x14ac:dyDescent="0.2">
      <c r="A13" s="152">
        <f>A12+1</f>
        <v>4</v>
      </c>
      <c r="B13" s="468" t="s">
        <v>376</v>
      </c>
      <c r="C13" s="152" t="e">
        <f>'salay Shit01'!#REF!</f>
        <v>#REF!</v>
      </c>
      <c r="D13" s="276" t="e">
        <f>'salay Shit01'!#REF!</f>
        <v>#REF!</v>
      </c>
      <c r="E13" s="576">
        <v>800100000</v>
      </c>
    </row>
    <row r="14" spans="1:7" ht="15" customHeight="1" x14ac:dyDescent="0.2">
      <c r="A14" s="905" t="s">
        <v>61</v>
      </c>
      <c r="B14" s="906"/>
      <c r="C14" s="907"/>
      <c r="D14" s="342" t="e">
        <f>SUM(D10:D12)</f>
        <v>#REF!</v>
      </c>
      <c r="E14" s="425"/>
    </row>
    <row r="15" spans="1:7" ht="15" customHeight="1" x14ac:dyDescent="0.2">
      <c r="A15" s="154"/>
      <c r="B15" s="155"/>
      <c r="C15" s="155"/>
      <c r="D15" s="156"/>
      <c r="E15" s="426"/>
    </row>
    <row r="16" spans="1:7" ht="15" customHeight="1" x14ac:dyDescent="0.2">
      <c r="A16" s="157"/>
      <c r="B16" s="158" t="s">
        <v>12</v>
      </c>
      <c r="C16" s="157"/>
      <c r="D16" s="159"/>
      <c r="E16" s="435"/>
    </row>
    <row r="17" spans="1:5" ht="15" customHeight="1" x14ac:dyDescent="0.2">
      <c r="A17" s="152"/>
      <c r="B17" s="153"/>
      <c r="C17" s="152"/>
      <c r="D17" s="160"/>
      <c r="E17" s="436"/>
    </row>
    <row r="18" spans="1:5" ht="15" customHeight="1" x14ac:dyDescent="0.2">
      <c r="A18" s="467"/>
      <c r="B18" s="468"/>
      <c r="C18" s="467"/>
      <c r="D18" s="469"/>
      <c r="E18" s="470"/>
    </row>
    <row r="19" spans="1:5" ht="15" customHeight="1" x14ac:dyDescent="0.2">
      <c r="A19" s="908" t="str">
        <f>A14</f>
        <v>Sub Total :</v>
      </c>
      <c r="B19" s="908"/>
      <c r="C19" s="908"/>
      <c r="D19" s="341">
        <f>SUM(D17:D17)</f>
        <v>0</v>
      </c>
      <c r="E19" s="425"/>
    </row>
    <row r="20" spans="1:5" ht="15" customHeight="1" x14ac:dyDescent="0.2">
      <c r="A20" s="161"/>
      <c r="B20" s="161"/>
      <c r="C20" s="161"/>
      <c r="D20" s="162"/>
      <c r="E20" s="434"/>
    </row>
    <row r="21" spans="1:5" ht="15" customHeight="1" x14ac:dyDescent="0.2">
      <c r="A21" s="904" t="s">
        <v>158</v>
      </c>
      <c r="B21" s="904"/>
      <c r="C21" s="904"/>
      <c r="D21" s="341" t="e">
        <f>D19+D14</f>
        <v>#REF!</v>
      </c>
      <c r="E21" s="425"/>
    </row>
    <row r="24" spans="1:5" ht="15" customHeight="1" x14ac:dyDescent="0.2">
      <c r="D24" s="438"/>
      <c r="E24" s="93"/>
    </row>
    <row r="25" spans="1:5" ht="15" customHeight="1" x14ac:dyDescent="0.2">
      <c r="D25" s="438"/>
      <c r="E25" s="93"/>
    </row>
    <row r="26" spans="1:5" ht="15" customHeight="1" x14ac:dyDescent="0.2">
      <c r="A26" s="98"/>
      <c r="B26" s="98"/>
      <c r="C26" s="98"/>
      <c r="D26" s="459" t="e">
        <f>'Own PF'!D28</f>
        <v>#REF!</v>
      </c>
      <c r="E26" s="459"/>
    </row>
    <row r="27" spans="1:5" ht="15" customHeight="1" x14ac:dyDescent="0.2">
      <c r="A27" s="98"/>
      <c r="B27" s="99"/>
      <c r="C27" s="98"/>
      <c r="D27" s="438"/>
      <c r="E27" s="101"/>
    </row>
    <row r="28" spans="1:5" ht="15" customHeight="1" x14ac:dyDescent="0.2">
      <c r="A28" s="98"/>
      <c r="B28" s="99"/>
      <c r="C28" s="98"/>
      <c r="D28" s="437"/>
      <c r="E28" s="98"/>
    </row>
    <row r="29" spans="1:5" ht="15" customHeight="1" x14ac:dyDescent="0.2">
      <c r="A29" s="98"/>
      <c r="B29" s="99"/>
      <c r="C29" s="98"/>
      <c r="D29" s="427"/>
      <c r="E29" s="101"/>
    </row>
    <row r="30" spans="1:5" ht="15" customHeight="1" x14ac:dyDescent="0.2">
      <c r="B30" s="93" t="s">
        <v>105</v>
      </c>
      <c r="D30" s="485" t="s">
        <v>150</v>
      </c>
      <c r="E30" s="484" t="e">
        <f>#REF!</f>
        <v>#REF!</v>
      </c>
    </row>
    <row r="31" spans="1:5" ht="15" customHeight="1" x14ac:dyDescent="0.2">
      <c r="D31" s="438"/>
      <c r="E31" s="93"/>
    </row>
    <row r="32" spans="1:5" ht="15" customHeight="1" x14ac:dyDescent="0.2">
      <c r="B32" s="93" t="e">
        <f>#REF!</f>
        <v>#REF!</v>
      </c>
      <c r="D32" s="438"/>
      <c r="E32" s="93"/>
    </row>
    <row r="33" spans="1:5" ht="15" customHeight="1" x14ac:dyDescent="0.2">
      <c r="B33" s="93" t="s">
        <v>55</v>
      </c>
      <c r="D33" s="438"/>
      <c r="E33" s="93"/>
    </row>
    <row r="34" spans="1:5" ht="15" customHeight="1" x14ac:dyDescent="0.2">
      <c r="B34" s="93" t="s">
        <v>56</v>
      </c>
      <c r="D34" s="438"/>
      <c r="E34" s="93"/>
    </row>
    <row r="35" spans="1:5" ht="15" customHeight="1" x14ac:dyDescent="0.2">
      <c r="B35" s="93" t="s">
        <v>57</v>
      </c>
      <c r="D35" s="438"/>
      <c r="E35" s="93"/>
    </row>
    <row r="36" spans="1:5" ht="15" customHeight="1" x14ac:dyDescent="0.2">
      <c r="B36" s="93" t="s">
        <v>58</v>
      </c>
    </row>
    <row r="38" spans="1:5" ht="15" customHeight="1" x14ac:dyDescent="0.2">
      <c r="A38" s="163"/>
      <c r="B38" s="164"/>
      <c r="C38" s="164"/>
      <c r="D38" s="165"/>
      <c r="E38" s="439"/>
    </row>
  </sheetData>
  <mergeCells count="7">
    <mergeCell ref="A1:E1"/>
    <mergeCell ref="A2:E2"/>
    <mergeCell ref="A21:C21"/>
    <mergeCell ref="A14:C14"/>
    <mergeCell ref="A19:C19"/>
    <mergeCell ref="A6:C6"/>
    <mergeCell ref="D6:E6"/>
  </mergeCells>
  <phoneticPr fontId="2" type="noConversion"/>
  <printOptions horizontalCentered="1"/>
  <pageMargins left="0.75" right="0.75" top="0.25" bottom="0.5" header="0" footer="0"/>
  <pageSetup paperSize="9" orientation="portrait" r:id="rId1"/>
  <headerFooter alignWithMargins="0">
    <oddFooter>&amp;L&amp;"Arial Narrow,Regular"&amp;8&amp;Z&amp;F&amp;R&amp;"Arial Narrow,Regular"&amp;8By Arif, SO</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00B050"/>
  </sheetPr>
  <dimension ref="A1:F41"/>
  <sheetViews>
    <sheetView workbookViewId="0">
      <selection activeCell="D12" sqref="D12:D14"/>
    </sheetView>
  </sheetViews>
  <sheetFormatPr defaultColWidth="9.140625" defaultRowHeight="15" customHeight="1" x14ac:dyDescent="0.2"/>
  <cols>
    <col min="1" max="1" width="7.7109375" style="93" customWidth="1"/>
    <col min="2" max="2" width="28.7109375" style="93" customWidth="1"/>
    <col min="3" max="4" width="12.7109375" style="93" customWidth="1"/>
    <col min="5" max="5" width="17.140625" style="429" customWidth="1"/>
    <col min="6" max="16384" width="9.140625" style="93"/>
  </cols>
  <sheetData>
    <row r="1" spans="1:6" ht="15" customHeight="1" x14ac:dyDescent="0.2">
      <c r="A1" s="888" t="s">
        <v>56</v>
      </c>
      <c r="B1" s="888"/>
      <c r="C1" s="888"/>
      <c r="D1" s="888"/>
      <c r="E1" s="888"/>
    </row>
    <row r="2" spans="1:6" ht="15" customHeight="1" x14ac:dyDescent="0.2">
      <c r="A2" s="889" t="s">
        <v>102</v>
      </c>
      <c r="B2" s="889"/>
      <c r="C2" s="889"/>
      <c r="D2" s="889"/>
      <c r="E2" s="889"/>
    </row>
    <row r="3" spans="1:6" ht="15" customHeight="1" x14ac:dyDescent="0.2">
      <c r="A3" s="119"/>
      <c r="B3" s="119"/>
      <c r="C3" s="119"/>
      <c r="D3" s="119"/>
      <c r="E3" s="430"/>
    </row>
    <row r="4" spans="1:6" ht="15" customHeight="1" x14ac:dyDescent="0.2">
      <c r="A4" s="119"/>
      <c r="B4" s="119"/>
      <c r="C4" s="119"/>
      <c r="D4" s="119"/>
      <c r="E4" s="430"/>
    </row>
    <row r="5" spans="1:6" ht="15" customHeight="1" x14ac:dyDescent="0.2">
      <c r="A5" s="119"/>
      <c r="B5" s="119"/>
      <c r="C5" s="119"/>
      <c r="D5" s="119"/>
      <c r="E5" s="430"/>
    </row>
    <row r="6" spans="1:6" ht="15" customHeight="1" x14ac:dyDescent="0.2">
      <c r="A6" s="885" t="s">
        <v>52</v>
      </c>
      <c r="B6" s="885"/>
      <c r="C6" s="885"/>
      <c r="D6" s="885"/>
      <c r="E6" s="885"/>
    </row>
    <row r="7" spans="1:6" ht="15" customHeight="1" x14ac:dyDescent="0.2">
      <c r="A7" s="890" t="s">
        <v>319</v>
      </c>
      <c r="B7" s="890"/>
      <c r="C7" s="891" t="e">
        <f>#REF!</f>
        <v>#REF!</v>
      </c>
      <c r="D7" s="891"/>
      <c r="E7" s="440"/>
    </row>
    <row r="8" spans="1:6" ht="15" customHeight="1" x14ac:dyDescent="0.2">
      <c r="B8" s="94"/>
      <c r="C8" s="94"/>
      <c r="D8" s="95"/>
      <c r="E8" s="431" t="s">
        <v>224</v>
      </c>
    </row>
    <row r="9" spans="1:6" ht="15" customHeight="1" x14ac:dyDescent="0.2">
      <c r="A9" s="335" t="s">
        <v>82</v>
      </c>
      <c r="B9" s="336" t="s">
        <v>1</v>
      </c>
      <c r="C9" s="336" t="s">
        <v>4</v>
      </c>
      <c r="D9" s="335" t="s">
        <v>223</v>
      </c>
      <c r="E9" s="441" t="s">
        <v>220</v>
      </c>
    </row>
    <row r="10" spans="1:6" ht="15" customHeight="1" x14ac:dyDescent="0.2">
      <c r="A10" s="277"/>
      <c r="B10" s="278"/>
      <c r="C10" s="278"/>
      <c r="D10" s="277"/>
      <c r="E10" s="442"/>
    </row>
    <row r="11" spans="1:6" ht="15" customHeight="1" x14ac:dyDescent="0.25">
      <c r="A11" s="282"/>
      <c r="B11" s="471" t="s">
        <v>104</v>
      </c>
      <c r="C11" s="284"/>
      <c r="D11" s="285"/>
      <c r="E11" s="443"/>
    </row>
    <row r="12" spans="1:6" ht="15" customHeight="1" x14ac:dyDescent="0.2">
      <c r="A12" s="279">
        <v>1</v>
      </c>
      <c r="B12" s="280" t="str">
        <f>'salay Shit01'!D11</f>
        <v>Md. Abdul Halim</v>
      </c>
      <c r="C12" s="279" t="str">
        <f>'salay Shit01'!E11</f>
        <v>AGM</v>
      </c>
      <c r="D12" s="281">
        <f>'salay Shit01'!Z11</f>
        <v>0</v>
      </c>
      <c r="E12" s="424">
        <v>800630000007</v>
      </c>
    </row>
    <row r="13" spans="1:6" s="95" customFormat="1" ht="15" customHeight="1" x14ac:dyDescent="0.2">
      <c r="A13" s="110">
        <v>2</v>
      </c>
      <c r="B13" s="280" t="e">
        <f>'salay Shit01'!#REF!</f>
        <v>#REF!</v>
      </c>
      <c r="C13" s="279" t="e">
        <f>'salay Shit01'!#REF!</f>
        <v>#REF!</v>
      </c>
      <c r="D13" s="281" t="e">
        <f>'salay Shit01'!#REF!</f>
        <v>#REF!</v>
      </c>
      <c r="E13" s="424"/>
    </row>
    <row r="14" spans="1:6" s="95" customFormat="1" ht="15" customHeight="1" x14ac:dyDescent="0.2">
      <c r="A14" s="110">
        <v>3</v>
      </c>
      <c r="B14" s="280" t="e">
        <f>'salay Shit01'!#REF!</f>
        <v>#REF!</v>
      </c>
      <c r="C14" s="279" t="e">
        <f>'salay Shit01'!#REF!</f>
        <v>#REF!</v>
      </c>
      <c r="D14" s="281" t="e">
        <f>'salay Shit01'!#REF!</f>
        <v>#REF!</v>
      </c>
      <c r="E14" s="424"/>
      <c r="F14" s="93"/>
    </row>
    <row r="15" spans="1:6" s="98" customFormat="1" ht="15" customHeight="1" x14ac:dyDescent="0.2">
      <c r="A15" s="105"/>
      <c r="B15" s="419"/>
      <c r="C15" s="279" t="str">
        <f>'salay Shit01'!E17</f>
        <v>O</v>
      </c>
      <c r="D15" s="140"/>
      <c r="E15" s="444"/>
    </row>
    <row r="16" spans="1:6" ht="15" customHeight="1" x14ac:dyDescent="0.2">
      <c r="A16" s="886" t="s">
        <v>11</v>
      </c>
      <c r="B16" s="887"/>
      <c r="C16" s="340"/>
      <c r="D16" s="332" t="e">
        <f>SUM(D12:D15)</f>
        <v>#REF!</v>
      </c>
      <c r="E16" s="445"/>
    </row>
    <row r="17" spans="1:5" ht="15" customHeight="1" x14ac:dyDescent="0.2">
      <c r="A17" s="472"/>
      <c r="B17" s="473"/>
      <c r="C17" s="474"/>
      <c r="D17" s="475"/>
      <c r="E17" s="476"/>
    </row>
    <row r="18" spans="1:5" ht="15" customHeight="1" x14ac:dyDescent="0.2">
      <c r="A18" s="282"/>
      <c r="B18" s="477" t="s">
        <v>12</v>
      </c>
      <c r="C18" s="284"/>
      <c r="D18" s="478"/>
      <c r="E18" s="443"/>
    </row>
    <row r="19" spans="1:5" ht="15" customHeight="1" x14ac:dyDescent="0.2">
      <c r="A19" s="110"/>
      <c r="B19" s="111"/>
      <c r="C19" s="111"/>
      <c r="D19" s="112"/>
      <c r="E19" s="424"/>
    </row>
    <row r="20" spans="1:5" s="98" customFormat="1" ht="15" customHeight="1" x14ac:dyDescent="0.2">
      <c r="A20" s="105"/>
      <c r="B20" s="419"/>
      <c r="C20" s="105"/>
      <c r="D20" s="140"/>
      <c r="E20" s="444"/>
    </row>
    <row r="21" spans="1:5" ht="15" customHeight="1" x14ac:dyDescent="0.2">
      <c r="A21" s="886" t="s">
        <v>13</v>
      </c>
      <c r="B21" s="887"/>
      <c r="C21" s="340"/>
      <c r="D21" s="332">
        <f>SUM(D19:D20)</f>
        <v>0</v>
      </c>
      <c r="E21" s="446"/>
    </row>
    <row r="22" spans="1:5" ht="15" customHeight="1" x14ac:dyDescent="0.2">
      <c r="A22" s="107"/>
      <c r="B22" s="117"/>
      <c r="C22" s="107"/>
      <c r="D22" s="118"/>
      <c r="E22" s="447"/>
    </row>
    <row r="23" spans="1:5" ht="15" customHeight="1" x14ac:dyDescent="0.2">
      <c r="A23" s="886" t="s">
        <v>9</v>
      </c>
      <c r="B23" s="887"/>
      <c r="C23" s="340"/>
      <c r="D23" s="332" t="e">
        <f>SUM(D21+D16)</f>
        <v>#REF!</v>
      </c>
      <c r="E23" s="446"/>
    </row>
    <row r="28" spans="1:5" ht="15" customHeight="1" x14ac:dyDescent="0.2">
      <c r="A28" s="98"/>
      <c r="B28" s="98"/>
      <c r="C28" s="98"/>
      <c r="D28" s="287" t="e">
        <f>'Own PF'!D28</f>
        <v>#REF!</v>
      </c>
      <c r="E28" s="287"/>
    </row>
    <row r="29" spans="1:5" ht="15" customHeight="1" x14ac:dyDescent="0.2">
      <c r="A29" s="98"/>
      <c r="B29" s="99"/>
      <c r="C29" s="98"/>
      <c r="D29" s="100"/>
      <c r="E29" s="448"/>
    </row>
    <row r="30" spans="1:5" ht="15" customHeight="1" x14ac:dyDescent="0.2">
      <c r="A30" s="98"/>
      <c r="B30" s="99"/>
      <c r="C30" s="98"/>
      <c r="D30" s="98"/>
      <c r="E30" s="428"/>
    </row>
    <row r="31" spans="1:5" ht="15" customHeight="1" x14ac:dyDescent="0.2">
      <c r="A31" s="98"/>
      <c r="B31" s="99"/>
      <c r="C31" s="98"/>
      <c r="D31" s="100"/>
      <c r="E31" s="448"/>
    </row>
    <row r="32" spans="1:5" ht="15" customHeight="1" x14ac:dyDescent="0.2">
      <c r="B32" s="93" t="s">
        <v>105</v>
      </c>
      <c r="D32" s="102" t="s">
        <v>150</v>
      </c>
      <c r="E32" s="484" t="e">
        <f>#REF!</f>
        <v>#REF!</v>
      </c>
    </row>
    <row r="34" spans="2:2" ht="15" customHeight="1" x14ac:dyDescent="0.2">
      <c r="B34" s="93" t="e">
        <f>#REF!</f>
        <v>#REF!</v>
      </c>
    </row>
    <row r="35" spans="2:2" ht="15" customHeight="1" x14ac:dyDescent="0.2">
      <c r="B35" s="93" t="s">
        <v>55</v>
      </c>
    </row>
    <row r="36" spans="2:2" ht="15" customHeight="1" x14ac:dyDescent="0.2">
      <c r="B36" s="93" t="s">
        <v>56</v>
      </c>
    </row>
    <row r="37" spans="2:2" ht="15" customHeight="1" x14ac:dyDescent="0.2">
      <c r="B37" s="93" t="s">
        <v>57</v>
      </c>
    </row>
    <row r="38" spans="2:2" ht="15" customHeight="1" x14ac:dyDescent="0.2">
      <c r="B38" s="93" t="s">
        <v>58</v>
      </c>
    </row>
    <row r="39" spans="2:2" ht="15" customHeight="1" x14ac:dyDescent="0.2">
      <c r="B39" s="97"/>
    </row>
    <row r="40" spans="2:2" ht="15" customHeight="1" x14ac:dyDescent="0.2">
      <c r="B40" s="97"/>
    </row>
    <row r="41" spans="2:2" ht="15" customHeight="1" x14ac:dyDescent="0.2">
      <c r="B41" s="97"/>
    </row>
  </sheetData>
  <mergeCells count="8">
    <mergeCell ref="A6:E6"/>
    <mergeCell ref="A16:B16"/>
    <mergeCell ref="A21:B21"/>
    <mergeCell ref="A23:B23"/>
    <mergeCell ref="A1:E1"/>
    <mergeCell ref="A2:E2"/>
    <mergeCell ref="A7:B7"/>
    <mergeCell ref="C7:D7"/>
  </mergeCells>
  <phoneticPr fontId="2" type="noConversion"/>
  <printOptions horizontalCentered="1"/>
  <pageMargins left="0.75" right="0.75" top="0.25" bottom="0" header="0" footer="0.511811023622047"/>
  <pageSetup paperSize="9" orientation="portrait" r:id="rId1"/>
  <headerFooter alignWithMargins="0">
    <oddFooter>&amp;L&amp;"Arial Narrow,Regular"&amp;8&amp;Z&amp;F&amp;R&amp;"Arial Narrow,Regular"&amp;8By Arif, SO</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00B050"/>
  </sheetPr>
  <dimension ref="A1:F38"/>
  <sheetViews>
    <sheetView workbookViewId="0">
      <selection activeCell="D11" sqref="D11:D14"/>
    </sheetView>
  </sheetViews>
  <sheetFormatPr defaultColWidth="9.140625" defaultRowHeight="15" customHeight="1" x14ac:dyDescent="0.2"/>
  <cols>
    <col min="1" max="1" width="6" style="219" customWidth="1"/>
    <col min="2" max="2" width="34.140625" style="219" customWidth="1"/>
    <col min="3" max="3" width="16.85546875" style="219" customWidth="1"/>
    <col min="4" max="4" width="15.42578125" style="219" customWidth="1"/>
    <col min="5" max="5" width="11.28515625" style="219" customWidth="1"/>
    <col min="6" max="16384" width="9.140625" style="219"/>
  </cols>
  <sheetData>
    <row r="1" spans="1:5" ht="15" customHeight="1" x14ac:dyDescent="0.2">
      <c r="A1" s="888" t="s">
        <v>56</v>
      </c>
      <c r="B1" s="888"/>
      <c r="C1" s="888"/>
      <c r="D1" s="888"/>
      <c r="E1" s="297"/>
    </row>
    <row r="2" spans="1:5" ht="15" customHeight="1" x14ac:dyDescent="0.2">
      <c r="A2" s="757" t="s">
        <v>102</v>
      </c>
      <c r="B2" s="757"/>
      <c r="C2" s="757"/>
      <c r="D2" s="757"/>
      <c r="E2" s="257"/>
    </row>
    <row r="3" spans="1:5" ht="15" customHeight="1" x14ac:dyDescent="0.2">
      <c r="A3" s="221"/>
      <c r="B3" s="221"/>
      <c r="C3" s="221"/>
      <c r="D3" s="221"/>
      <c r="E3" s="221"/>
    </row>
    <row r="4" spans="1:5" ht="15" customHeight="1" x14ac:dyDescent="0.2">
      <c r="A4" s="221"/>
      <c r="B4" s="221"/>
      <c r="C4" s="221"/>
      <c r="D4" s="221"/>
      <c r="E4" s="221"/>
    </row>
    <row r="5" spans="1:5" ht="15" customHeight="1" x14ac:dyDescent="0.2">
      <c r="A5" s="913" t="s">
        <v>328</v>
      </c>
      <c r="B5" s="913"/>
      <c r="C5" s="891" t="e">
        <f>#REF!</f>
        <v>#REF!</v>
      </c>
      <c r="D5" s="891"/>
      <c r="E5" s="418"/>
    </row>
    <row r="6" spans="1:5" ht="15" customHeight="1" x14ac:dyDescent="0.2">
      <c r="A6" s="461"/>
      <c r="B6" s="461"/>
      <c r="C6" s="460"/>
      <c r="D6" s="460"/>
      <c r="E6" s="418"/>
    </row>
    <row r="7" spans="1:5" ht="15" customHeight="1" x14ac:dyDescent="0.2">
      <c r="A7" s="461"/>
      <c r="B7" s="461"/>
      <c r="C7" s="460"/>
      <c r="D7" s="460"/>
      <c r="E7" s="418"/>
    </row>
    <row r="8" spans="1:5" ht="15" customHeight="1" x14ac:dyDescent="0.2">
      <c r="A8" s="328" t="s">
        <v>82</v>
      </c>
      <c r="B8" s="329" t="s">
        <v>1</v>
      </c>
      <c r="C8" s="329" t="s">
        <v>4</v>
      </c>
      <c r="D8" s="328" t="s">
        <v>100</v>
      </c>
    </row>
    <row r="9" spans="1:5" ht="15" customHeight="1" x14ac:dyDescent="0.2">
      <c r="A9" s="225"/>
      <c r="B9" s="224"/>
      <c r="C9" s="224"/>
      <c r="D9" s="225"/>
    </row>
    <row r="10" spans="1:5" ht="15" customHeight="1" x14ac:dyDescent="0.2">
      <c r="A10" s="224"/>
      <c r="B10" s="226" t="str">
        <f>'Own PF'!B12</f>
        <v>OFFICER</v>
      </c>
      <c r="C10" s="151"/>
      <c r="D10" s="227"/>
    </row>
    <row r="11" spans="1:5" ht="15" customHeight="1" x14ac:dyDescent="0.2">
      <c r="A11" s="220">
        <v>1</v>
      </c>
      <c r="B11" s="228" t="str">
        <f>'salay Shit01'!D11</f>
        <v>Md. Abdul Halim</v>
      </c>
      <c r="C11" s="220" t="str">
        <f>'salay Shit01'!E11</f>
        <v>AGM</v>
      </c>
      <c r="D11" s="229">
        <f>'salay Shit01'!AE11</f>
        <v>0</v>
      </c>
    </row>
    <row r="12" spans="1:5" ht="15" customHeight="1" x14ac:dyDescent="0.2">
      <c r="A12" s="220">
        <v>2</v>
      </c>
      <c r="B12" s="228" t="e">
        <f>'salay Shit01'!#REF!</f>
        <v>#REF!</v>
      </c>
      <c r="C12" s="220" t="e">
        <f>'salay Shit01'!#REF!</f>
        <v>#REF!</v>
      </c>
      <c r="D12" s="229" t="e">
        <f>'salay Shit01'!#REF!</f>
        <v>#REF!</v>
      </c>
    </row>
    <row r="13" spans="1:5" ht="15" customHeight="1" x14ac:dyDescent="0.2">
      <c r="A13" s="220">
        <v>3</v>
      </c>
      <c r="B13" s="228" t="e">
        <f>'salay Shit01'!#REF!</f>
        <v>#REF!</v>
      </c>
      <c r="C13" s="220" t="e">
        <f>'salay Shit01'!#REF!</f>
        <v>#REF!</v>
      </c>
      <c r="D13" s="229" t="e">
        <f>'salay Shit01'!#REF!</f>
        <v>#REF!</v>
      </c>
    </row>
    <row r="14" spans="1:5" s="151" customFormat="1" ht="15" customHeight="1" x14ac:dyDescent="0.2">
      <c r="A14" s="416"/>
      <c r="B14" s="233"/>
      <c r="C14" s="220" t="str">
        <f>'salay Shit01'!E17</f>
        <v>O</v>
      </c>
      <c r="D14" s="229">
        <f>'salay Shit01'!AE17</f>
        <v>0</v>
      </c>
    </row>
    <row r="15" spans="1:5" ht="15" customHeight="1" x14ac:dyDescent="0.2">
      <c r="A15" s="914" t="s">
        <v>11</v>
      </c>
      <c r="B15" s="914"/>
      <c r="C15" s="330"/>
      <c r="D15" s="331" t="e">
        <f>SUM(D11:D14)</f>
        <v>#REF!</v>
      </c>
    </row>
    <row r="16" spans="1:5" s="223" customFormat="1" ht="15" customHeight="1" x14ac:dyDescent="0.2">
      <c r="A16" s="230"/>
      <c r="B16" s="230"/>
      <c r="C16" s="170"/>
      <c r="D16" s="231"/>
    </row>
    <row r="17" spans="1:6" s="223" customFormat="1" ht="15" customHeight="1" x14ac:dyDescent="0.2">
      <c r="A17" s="224"/>
      <c r="B17" s="226" t="s">
        <v>12</v>
      </c>
      <c r="C17" s="151"/>
      <c r="D17" s="232"/>
    </row>
    <row r="18" spans="1:6" ht="15" customHeight="1" x14ac:dyDescent="0.2">
      <c r="A18" s="220"/>
      <c r="B18" s="228"/>
      <c r="C18" s="228"/>
      <c r="D18" s="229"/>
    </row>
    <row r="19" spans="1:6" s="151" customFormat="1" ht="15" customHeight="1" x14ac:dyDescent="0.2">
      <c r="A19" s="416"/>
      <c r="B19" s="233"/>
      <c r="C19" s="416"/>
      <c r="D19" s="417"/>
    </row>
    <row r="20" spans="1:6" ht="15" customHeight="1" x14ac:dyDescent="0.2">
      <c r="A20" s="911" t="s">
        <v>13</v>
      </c>
      <c r="B20" s="912"/>
      <c r="C20" s="330"/>
      <c r="D20" s="331">
        <f>SUM(D18:D19)</f>
        <v>0</v>
      </c>
    </row>
    <row r="21" spans="1:6" ht="15" customHeight="1" x14ac:dyDescent="0.2">
      <c r="A21" s="233"/>
      <c r="B21" s="234"/>
      <c r="C21" s="233"/>
      <c r="D21" s="235"/>
    </row>
    <row r="22" spans="1:6" ht="15" customHeight="1" x14ac:dyDescent="0.2">
      <c r="A22" s="911" t="s">
        <v>9</v>
      </c>
      <c r="B22" s="912"/>
      <c r="C22" s="330"/>
      <c r="D22" s="331" t="e">
        <f>SUM(D20+D15)</f>
        <v>#REF!</v>
      </c>
    </row>
    <row r="25" spans="1:6" ht="15" customHeight="1" x14ac:dyDescent="0.2">
      <c r="F25" s="151"/>
    </row>
    <row r="26" spans="1:6" ht="15" customHeight="1" x14ac:dyDescent="0.2">
      <c r="E26" s="236"/>
    </row>
    <row r="27" spans="1:6" ht="15" customHeight="1" x14ac:dyDescent="0.2">
      <c r="A27" s="151"/>
      <c r="B27" s="151"/>
      <c r="C27" s="224" t="e">
        <f>'Own PF'!D28</f>
        <v>#REF!</v>
      </c>
      <c r="D27" s="224"/>
      <c r="E27" s="151"/>
    </row>
    <row r="28" spans="1:6" ht="15" customHeight="1" x14ac:dyDescent="0.2">
      <c r="A28" s="151"/>
      <c r="B28" s="226"/>
      <c r="C28" s="151"/>
      <c r="D28" s="222"/>
      <c r="E28" s="236"/>
    </row>
    <row r="29" spans="1:6" ht="15" customHeight="1" x14ac:dyDescent="0.2">
      <c r="A29" s="151"/>
      <c r="B29" s="226"/>
      <c r="C29" s="151"/>
      <c r="D29" s="151"/>
      <c r="E29" s="237"/>
    </row>
    <row r="30" spans="1:6" ht="15" customHeight="1" x14ac:dyDescent="0.2">
      <c r="A30" s="151"/>
      <c r="B30" s="226"/>
      <c r="C30" s="222"/>
      <c r="D30" s="236"/>
    </row>
    <row r="31" spans="1:6" ht="15" customHeight="1" x14ac:dyDescent="0.2">
      <c r="A31" s="219" t="s">
        <v>105</v>
      </c>
      <c r="C31" s="237" t="s">
        <v>150</v>
      </c>
      <c r="D31" s="484" t="e">
        <f>#REF!</f>
        <v>#REF!</v>
      </c>
    </row>
    <row r="33" spans="1:1" ht="15" customHeight="1" x14ac:dyDescent="0.2">
      <c r="A33" s="219" t="e">
        <f>#REF!</f>
        <v>#REF!</v>
      </c>
    </row>
    <row r="34" spans="1:1" ht="15" customHeight="1" x14ac:dyDescent="0.2">
      <c r="A34" s="219" t="s">
        <v>55</v>
      </c>
    </row>
    <row r="35" spans="1:1" ht="15" customHeight="1" x14ac:dyDescent="0.2">
      <c r="A35" s="219" t="s">
        <v>56</v>
      </c>
    </row>
    <row r="36" spans="1:1" ht="15" customHeight="1" x14ac:dyDescent="0.2">
      <c r="A36" s="219" t="s">
        <v>57</v>
      </c>
    </row>
    <row r="37" spans="1:1" ht="15" customHeight="1" x14ac:dyDescent="0.2">
      <c r="A37" s="219" t="s">
        <v>58</v>
      </c>
    </row>
    <row r="38" spans="1:1" ht="15" customHeight="1" x14ac:dyDescent="0.2">
      <c r="A38" s="238"/>
    </row>
  </sheetData>
  <mergeCells count="7">
    <mergeCell ref="A22:B22"/>
    <mergeCell ref="A1:D1"/>
    <mergeCell ref="A2:D2"/>
    <mergeCell ref="A5:B5"/>
    <mergeCell ref="C5:D5"/>
    <mergeCell ref="A15:B15"/>
    <mergeCell ref="A20:B20"/>
  </mergeCells>
  <phoneticPr fontId="2" type="noConversion"/>
  <printOptions horizontalCentered="1"/>
  <pageMargins left="0.75" right="0.75" top="1" bottom="1" header="0.5" footer="0.5"/>
  <pageSetup orientation="portrait" r:id="rId1"/>
  <headerFooter alignWithMargins="0">
    <oddFooter>&amp;L&amp;"Arial Narrow,Regular"&amp;8&amp;Z&amp;F&amp;R&amp;"Arial Narrow,Regular"&amp;8By Arif, SO</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FF0000"/>
  </sheetPr>
  <dimension ref="A1:AJ100"/>
  <sheetViews>
    <sheetView workbookViewId="0">
      <selection activeCell="AL16" sqref="AL16"/>
    </sheetView>
  </sheetViews>
  <sheetFormatPr defaultColWidth="9.140625" defaultRowHeight="15" customHeight="1" x14ac:dyDescent="0.25"/>
  <cols>
    <col min="1" max="23" width="2.7109375" style="10" customWidth="1"/>
    <col min="24" max="25" width="2.7109375" style="168" customWidth="1"/>
    <col min="26" max="34" width="2.7109375" style="10" customWidth="1"/>
    <col min="35" max="35" width="2.42578125" style="10" customWidth="1"/>
    <col min="36" max="36" width="3" style="10" customWidth="1"/>
    <col min="37" max="16384" width="9.140625" style="10"/>
  </cols>
  <sheetData>
    <row r="1" spans="1:36" ht="15" customHeight="1" x14ac:dyDescent="0.25">
      <c r="A1" s="939" t="s">
        <v>65</v>
      </c>
      <c r="B1" s="940"/>
      <c r="C1" s="940"/>
      <c r="D1" s="940"/>
      <c r="E1" s="197"/>
      <c r="F1" s="197"/>
      <c r="G1" s="197"/>
      <c r="H1" s="197"/>
      <c r="I1" s="197"/>
      <c r="J1" s="197"/>
      <c r="K1" s="197"/>
      <c r="L1" s="197"/>
      <c r="M1" s="197"/>
      <c r="N1" s="197"/>
      <c r="O1" s="197"/>
      <c r="P1" s="197"/>
      <c r="Q1" s="197"/>
      <c r="R1" s="197"/>
      <c r="S1" s="197"/>
      <c r="T1" s="197"/>
      <c r="U1" s="197"/>
      <c r="V1" s="197"/>
      <c r="W1" s="197"/>
      <c r="X1" s="941" t="s">
        <v>66</v>
      </c>
      <c r="Y1" s="941"/>
      <c r="Z1" s="941"/>
      <c r="AA1" s="941"/>
      <c r="AB1" s="941"/>
      <c r="AC1" s="941"/>
      <c r="AD1" s="941"/>
      <c r="AE1" s="941"/>
      <c r="AF1" s="941"/>
      <c r="AG1" s="941"/>
      <c r="AH1" s="941"/>
      <c r="AI1" s="197"/>
      <c r="AJ1" s="198"/>
    </row>
    <row r="2" spans="1:36" ht="15" customHeight="1" x14ac:dyDescent="0.25">
      <c r="A2" s="199" t="s">
        <v>39</v>
      </c>
      <c r="B2" s="200"/>
      <c r="C2" s="200"/>
      <c r="D2" s="200"/>
      <c r="E2" s="200"/>
      <c r="F2" s="200"/>
      <c r="G2" s="200"/>
      <c r="H2" s="200"/>
      <c r="I2" s="200"/>
      <c r="J2" s="200"/>
      <c r="K2" s="200"/>
      <c r="L2" s="200"/>
      <c r="M2" s="200"/>
      <c r="N2" s="200"/>
      <c r="O2" s="200"/>
      <c r="P2" s="168"/>
      <c r="Q2" s="168"/>
      <c r="R2" s="168"/>
      <c r="S2" s="168"/>
      <c r="T2" s="168"/>
      <c r="U2" s="168"/>
      <c r="V2" s="168"/>
      <c r="W2" s="168"/>
      <c r="Z2" s="168"/>
      <c r="AA2" s="168"/>
      <c r="AB2" s="168"/>
      <c r="AC2" s="168"/>
      <c r="AD2" s="168"/>
      <c r="AE2" s="168"/>
      <c r="AF2" s="168"/>
      <c r="AG2" s="168"/>
      <c r="AH2" s="168"/>
      <c r="AI2" s="168"/>
      <c r="AJ2" s="201"/>
    </row>
    <row r="3" spans="1:36" ht="15" customHeight="1" x14ac:dyDescent="0.25">
      <c r="A3" s="202" t="s">
        <v>67</v>
      </c>
      <c r="B3" s="170"/>
      <c r="C3" s="170"/>
      <c r="D3" s="170"/>
      <c r="E3" s="170"/>
      <c r="F3" s="170"/>
      <c r="G3" s="170"/>
      <c r="H3" s="170"/>
      <c r="I3" s="170"/>
      <c r="J3" s="170"/>
      <c r="K3" s="170"/>
      <c r="L3" s="170"/>
      <c r="M3" s="170"/>
      <c r="N3" s="170"/>
      <c r="O3" s="170"/>
      <c r="P3" s="170"/>
      <c r="Q3" s="170"/>
      <c r="R3" s="170"/>
      <c r="S3" s="170"/>
      <c r="T3" s="170"/>
      <c r="U3" s="170"/>
      <c r="V3" s="170"/>
      <c r="W3" s="170"/>
      <c r="X3" s="170"/>
      <c r="Y3" s="170"/>
      <c r="Z3" s="170"/>
      <c r="AA3" s="170"/>
      <c r="AB3" s="170"/>
      <c r="AC3" s="170"/>
      <c r="AD3" s="170"/>
      <c r="AE3" s="170"/>
      <c r="AF3" s="170"/>
      <c r="AG3" s="170"/>
      <c r="AH3" s="170"/>
      <c r="AI3" s="168"/>
      <c r="AJ3" s="201"/>
    </row>
    <row r="4" spans="1:36" ht="15" customHeight="1" x14ac:dyDescent="0.25">
      <c r="A4" s="203"/>
      <c r="B4" s="168"/>
      <c r="C4" s="168"/>
      <c r="D4" s="168"/>
      <c r="E4" s="168"/>
      <c r="F4" s="168"/>
      <c r="G4" s="168"/>
      <c r="H4" s="168"/>
      <c r="I4" s="168"/>
      <c r="J4" s="168"/>
      <c r="K4" s="168"/>
      <c r="L4" s="168"/>
      <c r="M4" s="168"/>
      <c r="N4" s="168"/>
      <c r="O4" s="168"/>
      <c r="P4" s="168"/>
      <c r="Q4" s="168"/>
      <c r="R4" s="168"/>
      <c r="S4" s="168"/>
      <c r="T4" s="168"/>
      <c r="U4" s="168"/>
      <c r="V4" s="168"/>
      <c r="W4" s="168"/>
      <c r="Z4" s="168"/>
      <c r="AA4" s="168"/>
      <c r="AB4" s="168"/>
      <c r="AC4" s="168"/>
      <c r="AD4" s="168"/>
      <c r="AE4" s="168"/>
      <c r="AF4" s="168"/>
      <c r="AG4" s="168"/>
      <c r="AH4" s="168"/>
      <c r="AI4" s="168"/>
      <c r="AJ4" s="201"/>
    </row>
    <row r="5" spans="1:36" ht="15" customHeight="1" x14ac:dyDescent="0.25">
      <c r="A5" s="203" t="s">
        <v>226</v>
      </c>
      <c r="B5" s="168"/>
      <c r="C5" s="168"/>
      <c r="E5" s="168"/>
      <c r="F5" s="168"/>
      <c r="G5" s="168"/>
      <c r="H5" s="168"/>
      <c r="I5" s="168"/>
      <c r="J5" s="168"/>
      <c r="K5" s="168"/>
      <c r="L5" s="168"/>
      <c r="M5" s="168"/>
      <c r="N5" s="168"/>
      <c r="O5" s="168"/>
      <c r="P5" s="168"/>
      <c r="Q5" s="168"/>
      <c r="R5" s="168"/>
      <c r="S5" s="168"/>
      <c r="T5" s="168"/>
      <c r="U5" s="168"/>
      <c r="V5" s="168"/>
      <c r="W5" s="172"/>
      <c r="X5" s="172"/>
      <c r="Y5" s="172"/>
      <c r="Z5" s="945" t="s">
        <v>162</v>
      </c>
      <c r="AA5" s="945"/>
      <c r="AB5" s="945"/>
      <c r="AC5" s="945"/>
      <c r="AD5" s="945"/>
      <c r="AE5" s="945"/>
      <c r="AF5" s="945"/>
      <c r="AG5" s="945"/>
      <c r="AH5" s="945"/>
      <c r="AI5" s="168"/>
      <c r="AJ5" s="201"/>
    </row>
    <row r="6" spans="1:36" ht="15" customHeight="1" x14ac:dyDescent="0.25">
      <c r="A6" s="942" t="s">
        <v>68</v>
      </c>
      <c r="B6" s="943"/>
      <c r="C6" s="917" t="e">
        <f>'Own PF'!F23</f>
        <v>#REF!</v>
      </c>
      <c r="D6" s="917"/>
      <c r="E6" s="917"/>
      <c r="F6" s="917"/>
      <c r="G6" s="917"/>
      <c r="H6" s="917"/>
      <c r="I6" s="189"/>
      <c r="J6" s="944" t="e">
        <f ca="1">SPELLNUMBER(C6)</f>
        <v>#NAME?</v>
      </c>
      <c r="K6" s="944"/>
      <c r="L6" s="944"/>
      <c r="M6" s="944"/>
      <c r="N6" s="944"/>
      <c r="O6" s="944"/>
      <c r="P6" s="944"/>
      <c r="Q6" s="944"/>
      <c r="R6" s="944"/>
      <c r="S6" s="944"/>
      <c r="T6" s="944"/>
      <c r="U6" s="944"/>
      <c r="V6" s="944"/>
      <c r="W6" s="944"/>
      <c r="X6" s="944"/>
      <c r="Y6" s="944"/>
      <c r="Z6" s="944"/>
      <c r="AA6" s="944"/>
      <c r="AB6" s="944"/>
      <c r="AC6" s="944"/>
      <c r="AD6" s="944"/>
      <c r="AE6" s="944"/>
      <c r="AF6" s="944"/>
      <c r="AG6" s="944"/>
      <c r="AH6" s="944"/>
      <c r="AI6" s="168"/>
      <c r="AJ6" s="201"/>
    </row>
    <row r="7" spans="1:36" ht="15" customHeight="1" x14ac:dyDescent="0.25">
      <c r="A7" s="204"/>
      <c r="B7" s="174"/>
      <c r="C7" s="174"/>
      <c r="D7" s="174"/>
      <c r="E7" s="174"/>
      <c r="F7" s="174"/>
      <c r="G7" s="174"/>
      <c r="H7" s="174"/>
      <c r="I7" s="174"/>
      <c r="J7" s="174"/>
      <c r="K7" s="175"/>
      <c r="L7" s="168"/>
      <c r="M7" s="168"/>
      <c r="N7" s="168"/>
      <c r="O7" s="168"/>
      <c r="P7" s="168"/>
      <c r="Q7" s="168"/>
      <c r="R7" s="168"/>
      <c r="S7" s="168"/>
      <c r="T7" s="168"/>
      <c r="U7" s="168"/>
      <c r="V7" s="168"/>
      <c r="W7" s="168"/>
      <c r="Z7" s="168"/>
      <c r="AA7" s="168"/>
      <c r="AB7" s="168"/>
      <c r="AC7" s="168"/>
      <c r="AD7" s="168"/>
      <c r="AE7" s="168"/>
      <c r="AF7" s="168"/>
      <c r="AG7" s="168"/>
      <c r="AH7" s="168"/>
      <c r="AI7" s="168"/>
      <c r="AJ7" s="201"/>
    </row>
    <row r="8" spans="1:36" ht="15" customHeight="1" x14ac:dyDescent="0.25">
      <c r="A8" s="915" t="str">
        <f>Z5</f>
        <v>Osmaninagar Branch</v>
      </c>
      <c r="B8" s="916"/>
      <c r="C8" s="916"/>
      <c r="D8" s="916"/>
      <c r="E8" s="916"/>
      <c r="F8" s="916"/>
      <c r="G8" s="916"/>
      <c r="H8" s="916"/>
      <c r="I8" s="916"/>
      <c r="J8" s="916"/>
      <c r="K8" s="916"/>
      <c r="L8" s="168"/>
      <c r="M8" s="168"/>
      <c r="N8" s="168"/>
      <c r="O8" s="168"/>
      <c r="P8" s="168"/>
      <c r="Q8" s="168"/>
      <c r="R8" s="168"/>
      <c r="S8" s="168"/>
      <c r="T8" s="168"/>
      <c r="U8" s="168"/>
      <c r="V8" s="168"/>
      <c r="W8" s="168"/>
      <c r="Z8" s="168"/>
      <c r="AA8" s="168"/>
      <c r="AB8" s="168"/>
      <c r="AC8" s="168"/>
      <c r="AD8" s="168"/>
      <c r="AE8" s="168"/>
      <c r="AF8" s="168"/>
      <c r="AG8" s="168"/>
      <c r="AH8" s="168"/>
      <c r="AI8" s="168"/>
      <c r="AJ8" s="201"/>
    </row>
    <row r="9" spans="1:36" ht="15" customHeight="1" x14ac:dyDescent="0.25">
      <c r="A9" s="922" t="e">
        <f>#REF!</f>
        <v>#REF!</v>
      </c>
      <c r="B9" s="923"/>
      <c r="C9" s="923"/>
      <c r="D9" s="923"/>
      <c r="E9" s="923"/>
      <c r="F9" s="177"/>
      <c r="G9" s="177"/>
      <c r="H9" s="177"/>
      <c r="I9" s="177"/>
      <c r="J9" s="177"/>
      <c r="K9" s="177"/>
      <c r="L9" s="168"/>
      <c r="M9" s="168"/>
      <c r="N9" s="168"/>
      <c r="O9" s="168"/>
      <c r="P9" s="168" t="s">
        <v>14</v>
      </c>
      <c r="Q9" s="168"/>
      <c r="R9" s="168"/>
      <c r="S9" s="168"/>
      <c r="T9" s="168"/>
      <c r="U9" s="168"/>
      <c r="V9" s="919" t="s">
        <v>69</v>
      </c>
      <c r="W9" s="919"/>
      <c r="X9" s="919"/>
      <c r="Y9" s="919"/>
      <c r="Z9" s="919"/>
      <c r="AA9" s="919"/>
      <c r="AB9" s="919"/>
      <c r="AC9" s="919"/>
      <c r="AD9" s="919"/>
      <c r="AE9" s="919"/>
      <c r="AF9" s="919"/>
      <c r="AG9" s="919"/>
      <c r="AH9" s="919"/>
      <c r="AI9" s="168"/>
      <c r="AJ9" s="201"/>
    </row>
    <row r="10" spans="1:36" ht="15" customHeight="1" x14ac:dyDescent="0.25">
      <c r="A10" s="924" t="s">
        <v>73</v>
      </c>
      <c r="B10" s="925"/>
      <c r="C10" s="925"/>
      <c r="D10" s="925"/>
      <c r="E10" s="925"/>
      <c r="F10" s="925"/>
      <c r="G10" s="925"/>
      <c r="H10" s="925"/>
      <c r="I10" s="925"/>
      <c r="J10" s="925"/>
      <c r="K10" s="925"/>
      <c r="L10" s="925"/>
      <c r="M10" s="925"/>
      <c r="N10" s="925"/>
      <c r="O10" s="925"/>
      <c r="P10" s="925"/>
      <c r="Q10" s="925"/>
      <c r="R10" s="925"/>
      <c r="S10" s="925"/>
      <c r="T10" s="925"/>
      <c r="U10" s="925"/>
      <c r="V10" s="925"/>
      <c r="W10" s="925"/>
      <c r="X10" s="178"/>
      <c r="Y10" s="926" t="s">
        <v>8</v>
      </c>
      <c r="Z10" s="926"/>
      <c r="AA10" s="926"/>
      <c r="AB10" s="926"/>
      <c r="AC10" s="926"/>
      <c r="AD10" s="926"/>
      <c r="AE10" s="926"/>
      <c r="AF10" s="926"/>
      <c r="AG10" s="926"/>
      <c r="AH10" s="927"/>
      <c r="AI10" s="168"/>
      <c r="AJ10" s="201"/>
    </row>
    <row r="11" spans="1:36" ht="15" customHeight="1" x14ac:dyDescent="0.25">
      <c r="A11" s="928" t="s">
        <v>171</v>
      </c>
      <c r="B11" s="929"/>
      <c r="C11" s="929"/>
      <c r="D11" s="929"/>
      <c r="E11" s="929"/>
      <c r="F11" s="929"/>
      <c r="G11" s="929"/>
      <c r="H11" s="929"/>
      <c r="I11" s="929"/>
      <c r="J11" s="929"/>
      <c r="K11" s="929"/>
      <c r="L11" s="929"/>
      <c r="M11" s="929"/>
      <c r="N11" s="929"/>
      <c r="O11" s="929"/>
      <c r="P11" s="929"/>
      <c r="Q11" s="929"/>
      <c r="R11" s="929"/>
      <c r="S11" s="929"/>
      <c r="T11" s="929"/>
      <c r="U11" s="929"/>
      <c r="V11" s="929"/>
      <c r="W11" s="930"/>
      <c r="X11" s="179"/>
      <c r="Y11" s="920" t="e">
        <f>C6</f>
        <v>#REF!</v>
      </c>
      <c r="Z11" s="920"/>
      <c r="AA11" s="920"/>
      <c r="AB11" s="920"/>
      <c r="AC11" s="920"/>
      <c r="AD11" s="920"/>
      <c r="AE11" s="920"/>
      <c r="AF11" s="920"/>
      <c r="AG11" s="920"/>
      <c r="AH11" s="921"/>
      <c r="AI11" s="168"/>
      <c r="AJ11" s="201"/>
    </row>
    <row r="12" spans="1:36" ht="15" customHeight="1" x14ac:dyDescent="0.25">
      <c r="A12" s="931"/>
      <c r="B12" s="932"/>
      <c r="C12" s="932"/>
      <c r="D12" s="932"/>
      <c r="E12" s="932"/>
      <c r="F12" s="932"/>
      <c r="G12" s="932"/>
      <c r="H12" s="932"/>
      <c r="I12" s="932"/>
      <c r="J12" s="932"/>
      <c r="K12" s="932"/>
      <c r="L12" s="932"/>
      <c r="M12" s="932"/>
      <c r="N12" s="932"/>
      <c r="O12" s="932"/>
      <c r="P12" s="932"/>
      <c r="Q12" s="932"/>
      <c r="R12" s="932"/>
      <c r="S12" s="932"/>
      <c r="T12" s="932"/>
      <c r="U12" s="932"/>
      <c r="V12" s="932"/>
      <c r="W12" s="933"/>
      <c r="X12" s="181"/>
      <c r="Z12" s="168"/>
      <c r="AA12" s="168"/>
      <c r="AB12" s="168"/>
      <c r="AC12" s="168"/>
      <c r="AD12" s="168"/>
      <c r="AE12" s="168"/>
      <c r="AF12" s="168"/>
      <c r="AG12" s="168"/>
      <c r="AH12" s="182"/>
      <c r="AI12" s="168"/>
      <c r="AJ12" s="201"/>
    </row>
    <row r="13" spans="1:36" ht="15" customHeight="1" x14ac:dyDescent="0.25">
      <c r="A13" s="931"/>
      <c r="B13" s="932"/>
      <c r="C13" s="932"/>
      <c r="D13" s="932"/>
      <c r="E13" s="932"/>
      <c r="F13" s="932"/>
      <c r="G13" s="932"/>
      <c r="H13" s="932"/>
      <c r="I13" s="932"/>
      <c r="J13" s="932"/>
      <c r="K13" s="932"/>
      <c r="L13" s="932"/>
      <c r="M13" s="932"/>
      <c r="N13" s="932"/>
      <c r="O13" s="932"/>
      <c r="P13" s="932"/>
      <c r="Q13" s="932"/>
      <c r="R13" s="932"/>
      <c r="S13" s="932"/>
      <c r="T13" s="932"/>
      <c r="U13" s="932"/>
      <c r="V13" s="932"/>
      <c r="W13" s="933"/>
      <c r="X13" s="181"/>
      <c r="Z13" s="168"/>
      <c r="AA13" s="168"/>
      <c r="AB13" s="168"/>
      <c r="AC13" s="168"/>
      <c r="AD13" s="168"/>
      <c r="AE13" s="168"/>
      <c r="AF13" s="168"/>
      <c r="AG13" s="168"/>
      <c r="AH13" s="182"/>
      <c r="AI13" s="168"/>
      <c r="AJ13" s="201"/>
    </row>
    <row r="14" spans="1:36" ht="15" customHeight="1" x14ac:dyDescent="0.25">
      <c r="A14" s="931"/>
      <c r="B14" s="932"/>
      <c r="C14" s="932"/>
      <c r="D14" s="932"/>
      <c r="E14" s="932"/>
      <c r="F14" s="932"/>
      <c r="G14" s="932"/>
      <c r="H14" s="932"/>
      <c r="I14" s="932"/>
      <c r="J14" s="932"/>
      <c r="K14" s="932"/>
      <c r="L14" s="932"/>
      <c r="M14" s="932"/>
      <c r="N14" s="932"/>
      <c r="O14" s="932"/>
      <c r="P14" s="932"/>
      <c r="Q14" s="932"/>
      <c r="R14" s="932"/>
      <c r="S14" s="932"/>
      <c r="T14" s="932"/>
      <c r="U14" s="932"/>
      <c r="V14" s="932"/>
      <c r="W14" s="933"/>
      <c r="X14" s="181"/>
      <c r="Z14" s="168"/>
      <c r="AA14" s="168"/>
      <c r="AB14" s="168"/>
      <c r="AC14" s="168"/>
      <c r="AD14" s="168"/>
      <c r="AE14" s="168"/>
      <c r="AF14" s="168"/>
      <c r="AG14" s="168"/>
      <c r="AH14" s="182"/>
      <c r="AI14" s="168"/>
      <c r="AJ14" s="201"/>
    </row>
    <row r="15" spans="1:36" ht="15" customHeight="1" x14ac:dyDescent="0.25">
      <c r="A15" s="934"/>
      <c r="B15" s="935"/>
      <c r="C15" s="935"/>
      <c r="D15" s="935"/>
      <c r="E15" s="935"/>
      <c r="F15" s="935"/>
      <c r="G15" s="935"/>
      <c r="H15" s="935"/>
      <c r="I15" s="935"/>
      <c r="J15" s="935"/>
      <c r="K15" s="935"/>
      <c r="L15" s="935"/>
      <c r="M15" s="935"/>
      <c r="N15" s="935"/>
      <c r="O15" s="935"/>
      <c r="P15" s="935"/>
      <c r="Q15" s="935"/>
      <c r="R15" s="935"/>
      <c r="S15" s="935"/>
      <c r="T15" s="935"/>
      <c r="U15" s="935"/>
      <c r="V15" s="935"/>
      <c r="W15" s="936"/>
      <c r="X15" s="184"/>
      <c r="Y15" s="185"/>
      <c r="Z15" s="185"/>
      <c r="AA15" s="185"/>
      <c r="AB15" s="185"/>
      <c r="AC15" s="185"/>
      <c r="AD15" s="185"/>
      <c r="AE15" s="185"/>
      <c r="AF15" s="185"/>
      <c r="AG15" s="185"/>
      <c r="AH15" s="186"/>
      <c r="AI15" s="168"/>
      <c r="AJ15" s="201"/>
    </row>
    <row r="16" spans="1:36" ht="15" customHeight="1" x14ac:dyDescent="0.25">
      <c r="A16" s="918" t="s">
        <v>70</v>
      </c>
      <c r="B16" s="919"/>
      <c r="C16" s="919"/>
      <c r="D16" s="919"/>
      <c r="E16" s="919"/>
      <c r="F16" s="919"/>
      <c r="G16" s="919"/>
      <c r="H16" s="919"/>
      <c r="I16" s="919"/>
      <c r="J16" s="919"/>
      <c r="K16" s="919"/>
      <c r="L16" s="919"/>
      <c r="M16" s="919"/>
      <c r="N16" s="919"/>
      <c r="O16" s="919"/>
      <c r="P16" s="919"/>
      <c r="Q16" s="919"/>
      <c r="R16" s="919"/>
      <c r="S16" s="919"/>
      <c r="T16" s="919"/>
      <c r="U16" s="919"/>
      <c r="V16" s="919"/>
      <c r="W16" s="919"/>
      <c r="X16" s="919"/>
      <c r="Y16" s="919"/>
      <c r="Z16" s="919"/>
      <c r="AA16" s="919"/>
      <c r="AB16" s="919"/>
      <c r="AC16" s="919"/>
      <c r="AD16" s="919"/>
      <c r="AE16" s="919"/>
      <c r="AF16" s="919"/>
      <c r="AG16" s="919"/>
      <c r="AH16" s="919"/>
      <c r="AI16" s="168"/>
      <c r="AJ16" s="201"/>
    </row>
    <row r="17" spans="1:36" ht="15" customHeight="1" x14ac:dyDescent="0.25">
      <c r="A17" s="937" t="e">
        <f>A9</f>
        <v>#REF!</v>
      </c>
      <c r="B17" s="938"/>
      <c r="C17" s="938"/>
      <c r="D17" s="938"/>
      <c r="E17" s="938"/>
      <c r="F17" s="938"/>
      <c r="G17" s="168" t="s">
        <v>71</v>
      </c>
      <c r="H17" s="168"/>
      <c r="I17" s="168"/>
      <c r="J17" s="168"/>
      <c r="K17" s="168"/>
      <c r="L17" s="168"/>
      <c r="M17" s="174"/>
      <c r="N17" s="174"/>
      <c r="O17" s="174"/>
      <c r="P17" s="174"/>
      <c r="Q17" s="176"/>
      <c r="R17" s="176"/>
      <c r="S17" s="176"/>
      <c r="T17" s="176"/>
      <c r="U17" s="176"/>
      <c r="V17" s="176"/>
      <c r="W17" s="176"/>
      <c r="X17" s="176"/>
      <c r="Y17" s="176"/>
      <c r="Z17" s="919" t="s">
        <v>72</v>
      </c>
      <c r="AA17" s="919"/>
      <c r="AB17" s="919"/>
      <c r="AC17" s="919"/>
      <c r="AD17" s="919"/>
      <c r="AE17" s="919"/>
      <c r="AF17" s="919"/>
      <c r="AG17" s="919"/>
      <c r="AH17" s="919"/>
      <c r="AI17" s="168"/>
      <c r="AJ17" s="201"/>
    </row>
    <row r="18" spans="1:36" ht="15" customHeight="1" thickBot="1" x14ac:dyDescent="0.3">
      <c r="A18" s="205" t="s">
        <v>160</v>
      </c>
      <c r="B18" s="191"/>
      <c r="C18" s="191"/>
      <c r="D18" s="191"/>
      <c r="E18" s="191"/>
      <c r="F18" s="191"/>
      <c r="G18" s="191"/>
      <c r="H18" s="191"/>
      <c r="I18" s="191"/>
      <c r="J18" s="191"/>
      <c r="K18" s="191"/>
      <c r="L18" s="191"/>
      <c r="M18" s="191"/>
      <c r="N18" s="191"/>
      <c r="O18" s="191"/>
      <c r="P18" s="191"/>
      <c r="Q18" s="191"/>
      <c r="R18" s="191"/>
      <c r="S18" s="191"/>
      <c r="T18" s="191"/>
      <c r="U18" s="191"/>
      <c r="V18" s="191"/>
      <c r="W18" s="191"/>
      <c r="X18" s="191"/>
      <c r="Y18" s="191"/>
      <c r="Z18" s="191"/>
      <c r="AA18" s="191"/>
      <c r="AB18" s="191"/>
      <c r="AC18" s="191"/>
      <c r="AD18" s="191"/>
      <c r="AE18" s="191"/>
      <c r="AF18" s="191"/>
      <c r="AG18" s="191"/>
      <c r="AH18" s="191"/>
      <c r="AI18" s="191"/>
      <c r="AJ18" s="206"/>
    </row>
    <row r="19" spans="1:36" ht="15" customHeight="1" x14ac:dyDescent="0.25">
      <c r="A19" s="939" t="s">
        <v>65</v>
      </c>
      <c r="B19" s="940"/>
      <c r="C19" s="940"/>
      <c r="D19" s="940"/>
      <c r="E19" s="197"/>
      <c r="F19" s="197"/>
      <c r="G19" s="197"/>
      <c r="H19" s="197"/>
      <c r="I19" s="197"/>
      <c r="J19" s="197"/>
      <c r="K19" s="197"/>
      <c r="L19" s="197"/>
      <c r="M19" s="197"/>
      <c r="N19" s="197"/>
      <c r="O19" s="197"/>
      <c r="P19" s="197"/>
      <c r="Q19" s="197"/>
      <c r="R19" s="197"/>
      <c r="S19" s="197"/>
      <c r="T19" s="197"/>
      <c r="U19" s="197"/>
      <c r="V19" s="197"/>
      <c r="W19" s="197"/>
      <c r="X19" s="941" t="s">
        <v>66</v>
      </c>
      <c r="Y19" s="941"/>
      <c r="Z19" s="941"/>
      <c r="AA19" s="941"/>
      <c r="AB19" s="941"/>
      <c r="AC19" s="941"/>
      <c r="AD19" s="941"/>
      <c r="AE19" s="941"/>
      <c r="AF19" s="941"/>
      <c r="AG19" s="941"/>
      <c r="AH19" s="941"/>
      <c r="AI19" s="197"/>
      <c r="AJ19" s="198"/>
    </row>
    <row r="20" spans="1:36" ht="15" customHeight="1" x14ac:dyDescent="0.25">
      <c r="A20" s="199" t="s">
        <v>39</v>
      </c>
      <c r="B20" s="200"/>
      <c r="C20" s="200"/>
      <c r="D20" s="200"/>
      <c r="E20" s="200"/>
      <c r="F20" s="200"/>
      <c r="G20" s="200"/>
      <c r="H20" s="200"/>
      <c r="I20" s="200"/>
      <c r="J20" s="200"/>
      <c r="K20" s="200"/>
      <c r="L20" s="200"/>
      <c r="M20" s="200"/>
      <c r="N20" s="200"/>
      <c r="O20" s="200"/>
      <c r="P20" s="168"/>
      <c r="Q20" s="168"/>
      <c r="R20" s="168"/>
      <c r="S20" s="168"/>
      <c r="T20" s="168"/>
      <c r="U20" s="168"/>
      <c r="V20" s="168"/>
      <c r="W20" s="168"/>
      <c r="Z20" s="168"/>
      <c r="AA20" s="168"/>
      <c r="AB20" s="168"/>
      <c r="AC20" s="168"/>
      <c r="AD20" s="168"/>
      <c r="AE20" s="168"/>
      <c r="AF20" s="168"/>
      <c r="AG20" s="168"/>
      <c r="AH20" s="168"/>
      <c r="AI20" s="168"/>
      <c r="AJ20" s="201"/>
    </row>
    <row r="21" spans="1:36" ht="15" customHeight="1" x14ac:dyDescent="0.25">
      <c r="A21" s="202" t="s">
        <v>67</v>
      </c>
      <c r="B21" s="170"/>
      <c r="C21" s="170"/>
      <c r="D21" s="170"/>
      <c r="E21" s="170"/>
      <c r="F21" s="170"/>
      <c r="G21" s="170"/>
      <c r="H21" s="170"/>
      <c r="I21" s="170"/>
      <c r="J21" s="170"/>
      <c r="K21" s="170"/>
      <c r="L21" s="170"/>
      <c r="M21" s="170"/>
      <c r="N21" s="170"/>
      <c r="O21" s="170"/>
      <c r="P21" s="170"/>
      <c r="Q21" s="170"/>
      <c r="R21" s="170"/>
      <c r="S21" s="170"/>
      <c r="T21" s="170"/>
      <c r="U21" s="170"/>
      <c r="V21" s="170"/>
      <c r="W21" s="170"/>
      <c r="X21" s="170"/>
      <c r="Y21" s="170"/>
      <c r="Z21" s="170"/>
      <c r="AA21" s="170"/>
      <c r="AB21" s="170"/>
      <c r="AC21" s="170"/>
      <c r="AD21" s="170"/>
      <c r="AE21" s="170"/>
      <c r="AF21" s="170"/>
      <c r="AG21" s="170"/>
      <c r="AH21" s="170"/>
      <c r="AI21" s="168"/>
      <c r="AJ21" s="201"/>
    </row>
    <row r="22" spans="1:36" ht="15" customHeight="1" x14ac:dyDescent="0.25">
      <c r="A22" s="203"/>
      <c r="B22" s="168"/>
      <c r="C22" s="168"/>
      <c r="D22" s="168"/>
      <c r="E22" s="168"/>
      <c r="F22" s="168"/>
      <c r="G22" s="168"/>
      <c r="H22" s="168"/>
      <c r="I22" s="168"/>
      <c r="J22" s="168"/>
      <c r="K22" s="168"/>
      <c r="L22" s="168"/>
      <c r="M22" s="168"/>
      <c r="N22" s="168"/>
      <c r="O22" s="168"/>
      <c r="P22" s="168"/>
      <c r="Q22" s="168"/>
      <c r="R22" s="168"/>
      <c r="S22" s="168"/>
      <c r="T22" s="168"/>
      <c r="U22" s="168"/>
      <c r="V22" s="168"/>
      <c r="W22" s="168"/>
      <c r="Z22" s="168"/>
      <c r="AA22" s="168"/>
      <c r="AB22" s="168"/>
      <c r="AC22" s="168"/>
      <c r="AD22" s="168"/>
      <c r="AE22" s="168"/>
      <c r="AF22" s="168"/>
      <c r="AG22" s="168"/>
      <c r="AH22" s="168"/>
      <c r="AI22" s="168"/>
      <c r="AJ22" s="201"/>
    </row>
    <row r="23" spans="1:36" ht="15" customHeight="1" x14ac:dyDescent="0.25">
      <c r="A23" s="203" t="str">
        <f>A5</f>
        <v>DEBIT    BDBL Gen A/C-Head Office (CAD) (227) (14100-001)</v>
      </c>
      <c r="B23" s="168"/>
      <c r="C23" s="168"/>
      <c r="D23" s="168"/>
      <c r="E23" s="168"/>
      <c r="F23" s="168"/>
      <c r="G23" s="168"/>
      <c r="H23" s="168"/>
      <c r="I23" s="168"/>
      <c r="J23" s="168"/>
      <c r="K23" s="168"/>
      <c r="L23" s="168"/>
      <c r="M23" s="168"/>
      <c r="N23" s="168"/>
      <c r="O23" s="168"/>
      <c r="P23" s="168"/>
      <c r="Q23" s="168"/>
      <c r="R23" s="168"/>
      <c r="S23" s="168"/>
      <c r="T23" s="168"/>
      <c r="U23" s="168"/>
      <c r="V23" s="168"/>
      <c r="W23" s="172"/>
      <c r="X23" s="172"/>
      <c r="Y23" s="172"/>
      <c r="Z23" s="947" t="str">
        <f>Z5</f>
        <v>Osmaninagar Branch</v>
      </c>
      <c r="AA23" s="947"/>
      <c r="AB23" s="947"/>
      <c r="AC23" s="947"/>
      <c r="AD23" s="947"/>
      <c r="AE23" s="947"/>
      <c r="AF23" s="947"/>
      <c r="AG23" s="947"/>
      <c r="AH23" s="947"/>
      <c r="AI23" s="168"/>
      <c r="AJ23" s="201"/>
    </row>
    <row r="24" spans="1:36" ht="15" customHeight="1" x14ac:dyDescent="0.25">
      <c r="A24" s="942" t="s">
        <v>68</v>
      </c>
      <c r="B24" s="943"/>
      <c r="C24" s="946">
        <f>'ppf-55%'!F24</f>
        <v>0</v>
      </c>
      <c r="D24" s="946"/>
      <c r="E24" s="946"/>
      <c r="F24" s="946"/>
      <c r="G24" s="946"/>
      <c r="H24" s="946"/>
      <c r="I24" s="189"/>
      <c r="J24" s="189"/>
      <c r="K24" s="944" t="e">
        <f ca="1">SPELLNUMBER(C24)</f>
        <v>#NAME?</v>
      </c>
      <c r="L24" s="944"/>
      <c r="M24" s="944"/>
      <c r="N24" s="944"/>
      <c r="O24" s="944"/>
      <c r="P24" s="944"/>
      <c r="Q24" s="944"/>
      <c r="R24" s="944"/>
      <c r="S24" s="944"/>
      <c r="T24" s="944"/>
      <c r="U24" s="944"/>
      <c r="V24" s="944"/>
      <c r="W24" s="944"/>
      <c r="X24" s="944"/>
      <c r="Y24" s="944"/>
      <c r="Z24" s="944"/>
      <c r="AA24" s="944"/>
      <c r="AB24" s="944"/>
      <c r="AC24" s="944"/>
      <c r="AD24" s="944"/>
      <c r="AE24" s="944"/>
      <c r="AF24" s="944"/>
      <c r="AG24" s="944"/>
      <c r="AH24" s="944"/>
      <c r="AI24" s="168"/>
      <c r="AJ24" s="201"/>
    </row>
    <row r="25" spans="1:36" ht="15" customHeight="1" x14ac:dyDescent="0.25">
      <c r="A25" s="204"/>
      <c r="B25" s="174"/>
      <c r="C25" s="174"/>
      <c r="D25" s="174"/>
      <c r="E25" s="174"/>
      <c r="F25" s="174"/>
      <c r="G25" s="174"/>
      <c r="H25" s="174"/>
      <c r="I25" s="174"/>
      <c r="J25" s="174"/>
      <c r="K25" s="175"/>
      <c r="L25" s="168"/>
      <c r="M25" s="168"/>
      <c r="N25" s="168"/>
      <c r="O25" s="168"/>
      <c r="P25" s="168"/>
      <c r="Q25" s="168"/>
      <c r="R25" s="168"/>
      <c r="S25" s="168"/>
      <c r="T25" s="168"/>
      <c r="U25" s="168"/>
      <c r="V25" s="168"/>
      <c r="W25" s="168"/>
      <c r="Z25" s="168"/>
      <c r="AA25" s="168"/>
      <c r="AB25" s="168"/>
      <c r="AC25" s="168"/>
      <c r="AD25" s="168"/>
      <c r="AE25" s="168"/>
      <c r="AF25" s="168"/>
      <c r="AG25" s="168"/>
      <c r="AH25" s="168"/>
      <c r="AI25" s="168"/>
      <c r="AJ25" s="201"/>
    </row>
    <row r="26" spans="1:36" ht="15" customHeight="1" x14ac:dyDescent="0.25">
      <c r="A26" s="948" t="str">
        <f>Z23</f>
        <v>Osmaninagar Branch</v>
      </c>
      <c r="B26" s="949"/>
      <c r="C26" s="949"/>
      <c r="D26" s="949"/>
      <c r="E26" s="949"/>
      <c r="F26" s="949"/>
      <c r="G26" s="949"/>
      <c r="H26" s="949"/>
      <c r="I26" s="949"/>
      <c r="J26" s="949"/>
      <c r="K26" s="949"/>
      <c r="L26" s="168"/>
      <c r="M26" s="168"/>
      <c r="N26" s="168"/>
      <c r="O26" s="168"/>
      <c r="P26" s="168"/>
      <c r="Q26" s="168"/>
      <c r="R26" s="168"/>
      <c r="S26" s="168"/>
      <c r="T26" s="168"/>
      <c r="U26" s="168"/>
      <c r="V26" s="168"/>
      <c r="W26" s="168"/>
      <c r="Z26" s="168"/>
      <c r="AA26" s="168"/>
      <c r="AB26" s="168"/>
      <c r="AC26" s="168"/>
      <c r="AD26" s="168"/>
      <c r="AE26" s="168"/>
      <c r="AF26" s="168"/>
      <c r="AG26" s="168"/>
      <c r="AH26" s="168"/>
      <c r="AI26" s="168"/>
      <c r="AJ26" s="201"/>
    </row>
    <row r="27" spans="1:36" ht="15" customHeight="1" x14ac:dyDescent="0.25">
      <c r="A27" s="922" t="e">
        <f>A17</f>
        <v>#REF!</v>
      </c>
      <c r="B27" s="923"/>
      <c r="C27" s="923"/>
      <c r="D27" s="923"/>
      <c r="E27" s="923"/>
      <c r="F27" s="177"/>
      <c r="G27" s="177"/>
      <c r="H27" s="177"/>
      <c r="I27" s="177"/>
      <c r="J27" s="177"/>
      <c r="K27" s="177"/>
      <c r="L27" s="168"/>
      <c r="M27" s="168"/>
      <c r="N27" s="168"/>
      <c r="O27" s="168"/>
      <c r="P27" s="168" t="s">
        <v>14</v>
      </c>
      <c r="Q27" s="168"/>
      <c r="R27" s="168"/>
      <c r="S27" s="168"/>
      <c r="T27" s="168"/>
      <c r="U27" s="168"/>
      <c r="V27" s="919" t="s">
        <v>69</v>
      </c>
      <c r="W27" s="919"/>
      <c r="X27" s="919"/>
      <c r="Y27" s="919"/>
      <c r="Z27" s="919"/>
      <c r="AA27" s="919"/>
      <c r="AB27" s="919"/>
      <c r="AC27" s="919"/>
      <c r="AD27" s="919"/>
      <c r="AE27" s="919"/>
      <c r="AF27" s="919"/>
      <c r="AG27" s="919"/>
      <c r="AH27" s="919"/>
      <c r="AI27" s="168"/>
      <c r="AJ27" s="201"/>
    </row>
    <row r="28" spans="1:36" ht="15" customHeight="1" x14ac:dyDescent="0.25">
      <c r="A28" s="203"/>
      <c r="B28" s="168"/>
      <c r="C28" s="168"/>
      <c r="D28" s="168"/>
      <c r="E28" s="168"/>
      <c r="F28" s="168"/>
      <c r="G28" s="168"/>
      <c r="H28" s="168"/>
      <c r="I28" s="168"/>
      <c r="J28" s="168"/>
      <c r="K28" s="168"/>
      <c r="L28" s="168"/>
      <c r="M28" s="168"/>
      <c r="N28" s="168"/>
      <c r="O28" s="168"/>
      <c r="P28" s="168"/>
      <c r="Q28" s="168"/>
      <c r="R28" s="168"/>
      <c r="S28" s="168"/>
      <c r="T28" s="168"/>
      <c r="U28" s="168"/>
      <c r="V28" s="168"/>
      <c r="W28" s="168"/>
      <c r="Z28" s="168"/>
      <c r="AA28" s="168"/>
      <c r="AB28" s="168"/>
      <c r="AC28" s="168"/>
      <c r="AD28" s="168"/>
      <c r="AE28" s="168"/>
      <c r="AF28" s="168"/>
      <c r="AG28" s="168"/>
      <c r="AH28" s="168"/>
      <c r="AI28" s="168"/>
      <c r="AJ28" s="201"/>
    </row>
    <row r="29" spans="1:36" ht="15" customHeight="1" x14ac:dyDescent="0.25">
      <c r="A29" s="924" t="s">
        <v>73</v>
      </c>
      <c r="B29" s="925"/>
      <c r="C29" s="925"/>
      <c r="D29" s="925"/>
      <c r="E29" s="925"/>
      <c r="F29" s="925"/>
      <c r="G29" s="925"/>
      <c r="H29" s="925"/>
      <c r="I29" s="925"/>
      <c r="J29" s="925"/>
      <c r="K29" s="925"/>
      <c r="L29" s="925"/>
      <c r="M29" s="925"/>
      <c r="N29" s="925"/>
      <c r="O29" s="925"/>
      <c r="P29" s="925"/>
      <c r="Q29" s="925"/>
      <c r="R29" s="925"/>
      <c r="S29" s="925"/>
      <c r="T29" s="925"/>
      <c r="U29" s="925"/>
      <c r="V29" s="925"/>
      <c r="W29" s="925"/>
      <c r="X29" s="178"/>
      <c r="Y29" s="926" t="s">
        <v>8</v>
      </c>
      <c r="Z29" s="926"/>
      <c r="AA29" s="926"/>
      <c r="AB29" s="926"/>
      <c r="AC29" s="926"/>
      <c r="AD29" s="926"/>
      <c r="AE29" s="926"/>
      <c r="AF29" s="926"/>
      <c r="AG29" s="926"/>
      <c r="AH29" s="927"/>
      <c r="AI29" s="168"/>
      <c r="AJ29" s="201"/>
    </row>
    <row r="30" spans="1:36" ht="15" customHeight="1" x14ac:dyDescent="0.25">
      <c r="A30" s="928" t="s">
        <v>172</v>
      </c>
      <c r="B30" s="929"/>
      <c r="C30" s="929"/>
      <c r="D30" s="929"/>
      <c r="E30" s="929"/>
      <c r="F30" s="929"/>
      <c r="G30" s="929"/>
      <c r="H30" s="929"/>
      <c r="I30" s="929"/>
      <c r="J30" s="929"/>
      <c r="K30" s="929"/>
      <c r="L30" s="929"/>
      <c r="M30" s="929"/>
      <c r="N30" s="929"/>
      <c r="O30" s="929"/>
      <c r="P30" s="929"/>
      <c r="Q30" s="929"/>
      <c r="R30" s="929"/>
      <c r="S30" s="929"/>
      <c r="T30" s="929"/>
      <c r="U30" s="929"/>
      <c r="V30" s="929"/>
      <c r="W30" s="930"/>
      <c r="X30" s="179"/>
      <c r="Y30" s="920">
        <f>C24</f>
        <v>0</v>
      </c>
      <c r="Z30" s="920"/>
      <c r="AA30" s="920"/>
      <c r="AB30" s="920"/>
      <c r="AC30" s="920"/>
      <c r="AD30" s="920"/>
      <c r="AE30" s="920"/>
      <c r="AF30" s="920"/>
      <c r="AG30" s="920"/>
      <c r="AH30" s="921"/>
      <c r="AI30" s="168"/>
      <c r="AJ30" s="201"/>
    </row>
    <row r="31" spans="1:36" ht="15" customHeight="1" x14ac:dyDescent="0.25">
      <c r="A31" s="931"/>
      <c r="B31" s="932"/>
      <c r="C31" s="932"/>
      <c r="D31" s="932"/>
      <c r="E31" s="932"/>
      <c r="F31" s="932"/>
      <c r="G31" s="932"/>
      <c r="H31" s="932"/>
      <c r="I31" s="932"/>
      <c r="J31" s="932"/>
      <c r="K31" s="932"/>
      <c r="L31" s="932"/>
      <c r="M31" s="932"/>
      <c r="N31" s="932"/>
      <c r="O31" s="932"/>
      <c r="P31" s="932"/>
      <c r="Q31" s="932"/>
      <c r="R31" s="932"/>
      <c r="S31" s="932"/>
      <c r="T31" s="932"/>
      <c r="U31" s="932"/>
      <c r="V31" s="932"/>
      <c r="W31" s="933"/>
      <c r="X31" s="180"/>
      <c r="Z31" s="168"/>
      <c r="AA31" s="168"/>
      <c r="AB31" s="168"/>
      <c r="AC31" s="168"/>
      <c r="AD31" s="168"/>
      <c r="AE31" s="168"/>
      <c r="AF31" s="168"/>
      <c r="AG31" s="168"/>
      <c r="AH31" s="182"/>
      <c r="AI31" s="168"/>
      <c r="AJ31" s="201"/>
    </row>
    <row r="32" spans="1:36" ht="15" customHeight="1" x14ac:dyDescent="0.25">
      <c r="A32" s="931"/>
      <c r="B32" s="932"/>
      <c r="C32" s="932"/>
      <c r="D32" s="932"/>
      <c r="E32" s="932"/>
      <c r="F32" s="932"/>
      <c r="G32" s="932"/>
      <c r="H32" s="932"/>
      <c r="I32" s="932"/>
      <c r="J32" s="932"/>
      <c r="K32" s="932"/>
      <c r="L32" s="932"/>
      <c r="M32" s="932"/>
      <c r="N32" s="932"/>
      <c r="O32" s="932"/>
      <c r="P32" s="932"/>
      <c r="Q32" s="932"/>
      <c r="R32" s="932"/>
      <c r="S32" s="932"/>
      <c r="T32" s="932"/>
      <c r="U32" s="932"/>
      <c r="V32" s="932"/>
      <c r="W32" s="933"/>
      <c r="X32" s="180"/>
      <c r="Z32" s="168"/>
      <c r="AA32" s="168"/>
      <c r="AB32" s="168"/>
      <c r="AC32" s="168"/>
      <c r="AD32" s="168"/>
      <c r="AE32" s="168"/>
      <c r="AF32" s="168"/>
      <c r="AG32" s="168"/>
      <c r="AH32" s="182"/>
      <c r="AI32" s="168"/>
      <c r="AJ32" s="201"/>
    </row>
    <row r="33" spans="1:36" ht="15" customHeight="1" x14ac:dyDescent="0.25">
      <c r="A33" s="931"/>
      <c r="B33" s="932"/>
      <c r="C33" s="932"/>
      <c r="D33" s="932"/>
      <c r="E33" s="932"/>
      <c r="F33" s="932"/>
      <c r="G33" s="932"/>
      <c r="H33" s="932"/>
      <c r="I33" s="932"/>
      <c r="J33" s="932"/>
      <c r="K33" s="932"/>
      <c r="L33" s="932"/>
      <c r="M33" s="932"/>
      <c r="N33" s="932"/>
      <c r="O33" s="932"/>
      <c r="P33" s="932"/>
      <c r="Q33" s="932"/>
      <c r="R33" s="932"/>
      <c r="S33" s="932"/>
      <c r="T33" s="932"/>
      <c r="U33" s="932"/>
      <c r="V33" s="932"/>
      <c r="W33" s="933"/>
      <c r="X33" s="180"/>
      <c r="Z33" s="168"/>
      <c r="AA33" s="168"/>
      <c r="AB33" s="168"/>
      <c r="AC33" s="168"/>
      <c r="AD33" s="168"/>
      <c r="AE33" s="168"/>
      <c r="AF33" s="168"/>
      <c r="AG33" s="168"/>
      <c r="AH33" s="182"/>
      <c r="AI33" s="168"/>
      <c r="AJ33" s="201"/>
    </row>
    <row r="34" spans="1:36" ht="15" customHeight="1" x14ac:dyDescent="0.25">
      <c r="A34" s="934"/>
      <c r="B34" s="935"/>
      <c r="C34" s="935"/>
      <c r="D34" s="935"/>
      <c r="E34" s="935"/>
      <c r="F34" s="935"/>
      <c r="G34" s="935"/>
      <c r="H34" s="935"/>
      <c r="I34" s="935"/>
      <c r="J34" s="935"/>
      <c r="K34" s="935"/>
      <c r="L34" s="935"/>
      <c r="M34" s="935"/>
      <c r="N34" s="935"/>
      <c r="O34" s="935"/>
      <c r="P34" s="935"/>
      <c r="Q34" s="935"/>
      <c r="R34" s="935"/>
      <c r="S34" s="935"/>
      <c r="T34" s="935"/>
      <c r="U34" s="935"/>
      <c r="V34" s="935"/>
      <c r="W34" s="936"/>
      <c r="X34" s="183"/>
      <c r="Y34" s="185"/>
      <c r="Z34" s="185"/>
      <c r="AA34" s="185"/>
      <c r="AB34" s="185"/>
      <c r="AC34" s="185"/>
      <c r="AD34" s="185"/>
      <c r="AE34" s="185"/>
      <c r="AF34" s="185"/>
      <c r="AG34" s="185"/>
      <c r="AH34" s="186"/>
      <c r="AI34" s="168"/>
      <c r="AJ34" s="201"/>
    </row>
    <row r="35" spans="1:36" ht="15" customHeight="1" x14ac:dyDescent="0.25">
      <c r="A35" s="918" t="s">
        <v>70</v>
      </c>
      <c r="B35" s="919"/>
      <c r="C35" s="919"/>
      <c r="D35" s="919"/>
      <c r="E35" s="919"/>
      <c r="F35" s="919"/>
      <c r="G35" s="919"/>
      <c r="H35" s="919"/>
      <c r="I35" s="919"/>
      <c r="J35" s="919"/>
      <c r="K35" s="919"/>
      <c r="L35" s="919"/>
      <c r="M35" s="919"/>
      <c r="N35" s="919"/>
      <c r="O35" s="919"/>
      <c r="P35" s="919"/>
      <c r="Q35" s="919"/>
      <c r="R35" s="919"/>
      <c r="S35" s="919"/>
      <c r="T35" s="919"/>
      <c r="U35" s="919"/>
      <c r="V35" s="919"/>
      <c r="W35" s="919"/>
      <c r="X35" s="919"/>
      <c r="Y35" s="919"/>
      <c r="Z35" s="919"/>
      <c r="AA35" s="919"/>
      <c r="AB35" s="919"/>
      <c r="AC35" s="919"/>
      <c r="AD35" s="919"/>
      <c r="AE35" s="919"/>
      <c r="AF35" s="919"/>
      <c r="AG35" s="919"/>
      <c r="AH35" s="919"/>
      <c r="AI35" s="168"/>
      <c r="AJ35" s="201"/>
    </row>
    <row r="36" spans="1:36" ht="15" customHeight="1" x14ac:dyDescent="0.25">
      <c r="A36" s="937" t="e">
        <f>A9</f>
        <v>#REF!</v>
      </c>
      <c r="B36" s="938"/>
      <c r="C36" s="938"/>
      <c r="D36" s="938"/>
      <c r="E36" s="938"/>
      <c r="F36" s="938"/>
      <c r="G36" s="168" t="s">
        <v>71</v>
      </c>
      <c r="H36" s="168"/>
      <c r="I36" s="168"/>
      <c r="J36" s="168"/>
      <c r="K36" s="168"/>
      <c r="L36" s="168"/>
      <c r="M36" s="174"/>
      <c r="N36" s="174"/>
      <c r="O36" s="174"/>
      <c r="P36" s="174"/>
      <c r="Q36" s="176"/>
      <c r="R36" s="176"/>
      <c r="S36" s="176"/>
      <c r="T36" s="176"/>
      <c r="U36" s="176"/>
      <c r="V36" s="176"/>
      <c r="W36" s="176"/>
      <c r="X36" s="176"/>
      <c r="Y36" s="176"/>
      <c r="Z36" s="951" t="s">
        <v>72</v>
      </c>
      <c r="AA36" s="951"/>
      <c r="AB36" s="951"/>
      <c r="AC36" s="951"/>
      <c r="AD36" s="951"/>
      <c r="AE36" s="951"/>
      <c r="AF36" s="951"/>
      <c r="AG36" s="951"/>
      <c r="AH36" s="951"/>
      <c r="AI36" s="168"/>
      <c r="AJ36" s="201"/>
    </row>
    <row r="37" spans="1:36" ht="15" customHeight="1" thickBot="1" x14ac:dyDescent="0.3">
      <c r="A37" s="205" t="s">
        <v>161</v>
      </c>
      <c r="B37" s="191"/>
      <c r="C37" s="191"/>
      <c r="D37" s="191"/>
      <c r="E37" s="191"/>
      <c r="F37" s="191"/>
      <c r="G37" s="191"/>
      <c r="H37" s="191"/>
      <c r="I37" s="191"/>
      <c r="J37" s="191"/>
      <c r="K37" s="191"/>
      <c r="L37" s="191"/>
      <c r="M37" s="191"/>
      <c r="N37" s="191"/>
      <c r="O37" s="191"/>
      <c r="P37" s="191"/>
      <c r="Q37" s="191"/>
      <c r="R37" s="191"/>
      <c r="S37" s="191"/>
      <c r="T37" s="191"/>
      <c r="U37" s="191"/>
      <c r="V37" s="191"/>
      <c r="W37" s="191"/>
      <c r="X37" s="191"/>
      <c r="Y37" s="191"/>
      <c r="Z37" s="191"/>
      <c r="AA37" s="191"/>
      <c r="AB37" s="191"/>
      <c r="AC37" s="191"/>
      <c r="AD37" s="191"/>
      <c r="AE37" s="191"/>
      <c r="AF37" s="191"/>
      <c r="AG37" s="191"/>
      <c r="AH37" s="191"/>
      <c r="AI37" s="191"/>
      <c r="AJ37" s="206"/>
    </row>
    <row r="38" spans="1:36" ht="15" customHeight="1" x14ac:dyDescent="0.25">
      <c r="A38" s="939" t="s">
        <v>65</v>
      </c>
      <c r="B38" s="940"/>
      <c r="C38" s="940"/>
      <c r="D38" s="940"/>
      <c r="E38" s="197"/>
      <c r="F38" s="197"/>
      <c r="G38" s="197"/>
      <c r="H38" s="197"/>
      <c r="I38" s="197"/>
      <c r="J38" s="197"/>
      <c r="K38" s="197"/>
      <c r="L38" s="197"/>
      <c r="M38" s="197"/>
      <c r="N38" s="197"/>
      <c r="O38" s="197"/>
      <c r="P38" s="197"/>
      <c r="Q38" s="197"/>
      <c r="R38" s="197"/>
      <c r="S38" s="197"/>
      <c r="T38" s="197"/>
      <c r="U38" s="197"/>
      <c r="V38" s="197"/>
      <c r="W38" s="197"/>
      <c r="X38" s="941" t="s">
        <v>66</v>
      </c>
      <c r="Y38" s="941"/>
      <c r="Z38" s="941"/>
      <c r="AA38" s="941"/>
      <c r="AB38" s="941"/>
      <c r="AC38" s="941"/>
      <c r="AD38" s="941"/>
      <c r="AE38" s="941"/>
      <c r="AF38" s="941"/>
      <c r="AG38" s="941"/>
      <c r="AH38" s="941"/>
      <c r="AI38" s="197"/>
      <c r="AJ38" s="198"/>
    </row>
    <row r="39" spans="1:36" ht="15" customHeight="1" x14ac:dyDescent="0.25">
      <c r="A39" s="199" t="s">
        <v>39</v>
      </c>
      <c r="B39" s="200"/>
      <c r="C39" s="200"/>
      <c r="D39" s="200"/>
      <c r="E39" s="200"/>
      <c r="F39" s="200"/>
      <c r="G39" s="200"/>
      <c r="H39" s="200"/>
      <c r="I39" s="200"/>
      <c r="J39" s="200"/>
      <c r="K39" s="200"/>
      <c r="L39" s="200"/>
      <c r="M39" s="200"/>
      <c r="N39" s="200"/>
      <c r="O39" s="200"/>
      <c r="P39" s="168"/>
      <c r="Q39" s="168"/>
      <c r="R39" s="168"/>
      <c r="S39" s="168"/>
      <c r="T39" s="168"/>
      <c r="U39" s="168"/>
      <c r="V39" s="168"/>
      <c r="W39" s="168"/>
      <c r="Z39" s="168"/>
      <c r="AA39" s="168"/>
      <c r="AB39" s="168"/>
      <c r="AC39" s="168"/>
      <c r="AD39" s="168"/>
      <c r="AE39" s="168"/>
      <c r="AF39" s="168"/>
      <c r="AG39" s="168"/>
      <c r="AH39" s="168"/>
      <c r="AI39" s="168"/>
      <c r="AJ39" s="201"/>
    </row>
    <row r="40" spans="1:36" ht="15" customHeight="1" x14ac:dyDescent="0.25">
      <c r="A40" s="202" t="s">
        <v>67</v>
      </c>
      <c r="B40" s="170"/>
      <c r="C40" s="170"/>
      <c r="D40" s="170"/>
      <c r="E40" s="170"/>
      <c r="F40" s="170"/>
      <c r="G40" s="170"/>
      <c r="H40" s="170"/>
      <c r="I40" s="170"/>
      <c r="J40" s="170"/>
      <c r="K40" s="170"/>
      <c r="L40" s="170"/>
      <c r="M40" s="170"/>
      <c r="N40" s="170"/>
      <c r="O40" s="170"/>
      <c r="P40" s="170"/>
      <c r="Q40" s="170"/>
      <c r="R40" s="170"/>
      <c r="S40" s="170"/>
      <c r="T40" s="170"/>
      <c r="U40" s="170"/>
      <c r="V40" s="170"/>
      <c r="W40" s="170"/>
      <c r="X40" s="170"/>
      <c r="Y40" s="170"/>
      <c r="Z40" s="170"/>
      <c r="AA40" s="170"/>
      <c r="AB40" s="170"/>
      <c r="AC40" s="170"/>
      <c r="AD40" s="170"/>
      <c r="AE40" s="170"/>
      <c r="AF40" s="170"/>
      <c r="AG40" s="170"/>
      <c r="AH40" s="170"/>
      <c r="AI40" s="168"/>
      <c r="AJ40" s="201"/>
    </row>
    <row r="41" spans="1:36" ht="15" customHeight="1" x14ac:dyDescent="0.25">
      <c r="A41" s="203"/>
      <c r="B41" s="168"/>
      <c r="C41" s="168"/>
      <c r="D41" s="168"/>
      <c r="E41" s="168"/>
      <c r="F41" s="168"/>
      <c r="G41" s="168"/>
      <c r="H41" s="168"/>
      <c r="I41" s="168"/>
      <c r="J41" s="168"/>
      <c r="K41" s="168"/>
      <c r="L41" s="168"/>
      <c r="M41" s="168"/>
      <c r="N41" s="168"/>
      <c r="O41" s="168"/>
      <c r="P41" s="168"/>
      <c r="Q41" s="168"/>
      <c r="R41" s="168"/>
      <c r="S41" s="168"/>
      <c r="T41" s="168"/>
      <c r="U41" s="168"/>
      <c r="V41" s="168"/>
      <c r="W41" s="168"/>
      <c r="Z41" s="168"/>
      <c r="AA41" s="168"/>
      <c r="AB41" s="168"/>
      <c r="AC41" s="168"/>
      <c r="AD41" s="168"/>
      <c r="AE41" s="168"/>
      <c r="AF41" s="168"/>
      <c r="AG41" s="168"/>
      <c r="AH41" s="168"/>
      <c r="AI41" s="168"/>
      <c r="AJ41" s="201"/>
    </row>
    <row r="42" spans="1:36" ht="15" customHeight="1" x14ac:dyDescent="0.25">
      <c r="A42" s="203" t="str">
        <f>A5</f>
        <v>DEBIT    BDBL Gen A/C-Head Office (CAD) (227) (14100-001)</v>
      </c>
      <c r="B42" s="168"/>
      <c r="C42" s="168"/>
      <c r="D42" s="168"/>
      <c r="E42" s="168"/>
      <c r="F42" s="168"/>
      <c r="G42" s="168"/>
      <c r="H42" s="168"/>
      <c r="I42" s="168"/>
      <c r="J42" s="168"/>
      <c r="K42" s="168"/>
      <c r="L42" s="168"/>
      <c r="M42" s="168"/>
      <c r="N42" s="168"/>
      <c r="O42" s="168"/>
      <c r="P42" s="168"/>
      <c r="Q42" s="168"/>
      <c r="R42" s="168"/>
      <c r="S42" s="168"/>
      <c r="T42" s="168"/>
      <c r="U42" s="168"/>
      <c r="V42" s="168"/>
      <c r="W42" s="172"/>
      <c r="X42" s="172"/>
      <c r="Y42" s="172"/>
      <c r="Z42" s="947" t="str">
        <f>Z23</f>
        <v>Osmaninagar Branch</v>
      </c>
      <c r="AA42" s="947"/>
      <c r="AB42" s="947"/>
      <c r="AC42" s="947"/>
      <c r="AD42" s="947"/>
      <c r="AE42" s="947"/>
      <c r="AF42" s="947"/>
      <c r="AG42" s="947"/>
      <c r="AH42" s="947"/>
      <c r="AI42" s="168"/>
      <c r="AJ42" s="201"/>
    </row>
    <row r="43" spans="1:36" ht="15" customHeight="1" x14ac:dyDescent="0.25">
      <c r="A43" s="942" t="s">
        <v>68</v>
      </c>
      <c r="B43" s="943"/>
      <c r="C43" s="946" t="e">
        <f>bf!F17</f>
        <v>#REF!</v>
      </c>
      <c r="D43" s="946"/>
      <c r="E43" s="946"/>
      <c r="F43" s="946"/>
      <c r="G43" s="946"/>
      <c r="H43" s="946"/>
      <c r="I43" s="946"/>
      <c r="J43" s="189"/>
      <c r="K43" s="189"/>
      <c r="L43" s="944" t="e">
        <f ca="1">SPELLNUMBER(C43)</f>
        <v>#NAME?</v>
      </c>
      <c r="M43" s="944"/>
      <c r="N43" s="944"/>
      <c r="O43" s="944"/>
      <c r="P43" s="944"/>
      <c r="Q43" s="944"/>
      <c r="R43" s="944"/>
      <c r="S43" s="944"/>
      <c r="T43" s="944"/>
      <c r="U43" s="944"/>
      <c r="V43" s="944"/>
      <c r="W43" s="944"/>
      <c r="X43" s="944"/>
      <c r="Y43" s="944"/>
      <c r="Z43" s="944"/>
      <c r="AA43" s="944"/>
      <c r="AB43" s="944"/>
      <c r="AC43" s="944"/>
      <c r="AD43" s="944"/>
      <c r="AE43" s="944"/>
      <c r="AF43" s="944"/>
      <c r="AG43" s="944"/>
      <c r="AH43" s="944"/>
      <c r="AI43" s="168"/>
      <c r="AJ43" s="201"/>
    </row>
    <row r="44" spans="1:36" ht="15" customHeight="1" x14ac:dyDescent="0.25">
      <c r="A44" s="204"/>
      <c r="B44" s="174"/>
      <c r="C44" s="174"/>
      <c r="D44" s="174"/>
      <c r="E44" s="174"/>
      <c r="F44" s="174"/>
      <c r="G44" s="174"/>
      <c r="H44" s="174"/>
      <c r="I44" s="174"/>
      <c r="J44" s="174"/>
      <c r="K44" s="175"/>
      <c r="L44" s="168"/>
      <c r="M44" s="168"/>
      <c r="N44" s="168"/>
      <c r="O44" s="168"/>
      <c r="P44" s="168"/>
      <c r="Q44" s="168"/>
      <c r="R44" s="168"/>
      <c r="S44" s="168"/>
      <c r="T44" s="168"/>
      <c r="U44" s="168"/>
      <c r="V44" s="168"/>
      <c r="W44" s="168"/>
      <c r="Z44" s="168"/>
      <c r="AA44" s="168"/>
      <c r="AB44" s="168"/>
      <c r="AC44" s="168"/>
      <c r="AD44" s="168"/>
      <c r="AE44" s="168"/>
      <c r="AF44" s="168"/>
      <c r="AG44" s="168"/>
      <c r="AH44" s="168"/>
      <c r="AI44" s="168"/>
      <c r="AJ44" s="201"/>
    </row>
    <row r="45" spans="1:36" ht="15" customHeight="1" x14ac:dyDescent="0.25">
      <c r="A45" s="948" t="str">
        <f>Z42</f>
        <v>Osmaninagar Branch</v>
      </c>
      <c r="B45" s="949"/>
      <c r="C45" s="949"/>
      <c r="D45" s="949"/>
      <c r="E45" s="949"/>
      <c r="F45" s="949"/>
      <c r="G45" s="949"/>
      <c r="H45" s="949"/>
      <c r="I45" s="949"/>
      <c r="J45" s="949"/>
      <c r="K45" s="949"/>
      <c r="L45" s="168"/>
      <c r="M45" s="168"/>
      <c r="N45" s="168"/>
      <c r="O45" s="168"/>
      <c r="P45" s="168"/>
      <c r="Q45" s="168"/>
      <c r="R45" s="168"/>
      <c r="S45" s="168"/>
      <c r="T45" s="168"/>
      <c r="U45" s="168"/>
      <c r="V45" s="168"/>
      <c r="W45" s="168"/>
      <c r="Z45" s="168"/>
      <c r="AA45" s="168"/>
      <c r="AB45" s="168"/>
      <c r="AC45" s="168"/>
      <c r="AD45" s="168"/>
      <c r="AE45" s="168"/>
      <c r="AF45" s="168"/>
      <c r="AG45" s="168"/>
      <c r="AH45" s="168"/>
      <c r="AI45" s="168"/>
      <c r="AJ45" s="201"/>
    </row>
    <row r="46" spans="1:36" ht="15" customHeight="1" x14ac:dyDescent="0.25">
      <c r="A46" s="958" t="e">
        <f>A9</f>
        <v>#REF!</v>
      </c>
      <c r="B46" s="959"/>
      <c r="C46" s="959"/>
      <c r="D46" s="959"/>
      <c r="E46" s="959"/>
      <c r="F46" s="177"/>
      <c r="G46" s="177"/>
      <c r="H46" s="177"/>
      <c r="I46" s="177"/>
      <c r="J46" s="177"/>
      <c r="K46" s="177"/>
      <c r="L46" s="168"/>
      <c r="M46" s="168"/>
      <c r="N46" s="168"/>
      <c r="O46" s="168"/>
      <c r="P46" s="168" t="s">
        <v>14</v>
      </c>
      <c r="Q46" s="168"/>
      <c r="R46" s="168"/>
      <c r="S46" s="168"/>
      <c r="T46" s="168"/>
      <c r="U46" s="168"/>
      <c r="V46" s="919" t="s">
        <v>69</v>
      </c>
      <c r="W46" s="919"/>
      <c r="X46" s="919"/>
      <c r="Y46" s="919"/>
      <c r="Z46" s="919"/>
      <c r="AA46" s="919"/>
      <c r="AB46" s="919"/>
      <c r="AC46" s="919"/>
      <c r="AD46" s="919"/>
      <c r="AE46" s="919"/>
      <c r="AF46" s="919"/>
      <c r="AG46" s="919"/>
      <c r="AH46" s="919"/>
      <c r="AI46" s="168"/>
      <c r="AJ46" s="201"/>
    </row>
    <row r="47" spans="1:36" ht="15" customHeight="1" x14ac:dyDescent="0.25">
      <c r="A47" s="203"/>
      <c r="B47" s="168"/>
      <c r="C47" s="168"/>
      <c r="D47" s="168"/>
      <c r="E47" s="168"/>
      <c r="F47" s="168"/>
      <c r="G47" s="168"/>
      <c r="H47" s="168"/>
      <c r="I47" s="168"/>
      <c r="J47" s="168"/>
      <c r="K47" s="168"/>
      <c r="L47" s="168"/>
      <c r="M47" s="168"/>
      <c r="N47" s="168"/>
      <c r="O47" s="168"/>
      <c r="P47" s="168"/>
      <c r="Q47" s="168"/>
      <c r="R47" s="168"/>
      <c r="S47" s="168"/>
      <c r="T47" s="168"/>
      <c r="U47" s="168"/>
      <c r="V47" s="168"/>
      <c r="W47" s="168"/>
      <c r="Z47" s="168"/>
      <c r="AA47" s="168"/>
      <c r="AB47" s="168"/>
      <c r="AC47" s="168"/>
      <c r="AD47" s="168"/>
      <c r="AE47" s="168"/>
      <c r="AF47" s="168"/>
      <c r="AG47" s="168"/>
      <c r="AH47" s="168"/>
      <c r="AI47" s="168"/>
      <c r="AJ47" s="201"/>
    </row>
    <row r="48" spans="1:36" ht="15" customHeight="1" x14ac:dyDescent="0.25">
      <c r="A48" s="924" t="s">
        <v>73</v>
      </c>
      <c r="B48" s="925"/>
      <c r="C48" s="925"/>
      <c r="D48" s="925"/>
      <c r="E48" s="925"/>
      <c r="F48" s="925"/>
      <c r="G48" s="925"/>
      <c r="H48" s="925"/>
      <c r="I48" s="925"/>
      <c r="J48" s="925"/>
      <c r="K48" s="925"/>
      <c r="L48" s="925"/>
      <c r="M48" s="925"/>
      <c r="N48" s="925"/>
      <c r="O48" s="925"/>
      <c r="P48" s="925"/>
      <c r="Q48" s="925"/>
      <c r="R48" s="925"/>
      <c r="S48" s="925"/>
      <c r="T48" s="925"/>
      <c r="U48" s="925"/>
      <c r="V48" s="925"/>
      <c r="W48" s="925"/>
      <c r="X48" s="925" t="s">
        <v>8</v>
      </c>
      <c r="Y48" s="925"/>
      <c r="Z48" s="925"/>
      <c r="AA48" s="925"/>
      <c r="AB48" s="925"/>
      <c r="AC48" s="925"/>
      <c r="AD48" s="925"/>
      <c r="AE48" s="925"/>
      <c r="AF48" s="925"/>
      <c r="AG48" s="925"/>
      <c r="AH48" s="925"/>
      <c r="AI48" s="168"/>
      <c r="AJ48" s="201"/>
    </row>
    <row r="49" spans="1:36" ht="15" customHeight="1" x14ac:dyDescent="0.25">
      <c r="A49" s="928" t="s">
        <v>173</v>
      </c>
      <c r="B49" s="929"/>
      <c r="C49" s="929"/>
      <c r="D49" s="929"/>
      <c r="E49" s="929"/>
      <c r="F49" s="929"/>
      <c r="G49" s="929"/>
      <c r="H49" s="929"/>
      <c r="I49" s="929"/>
      <c r="J49" s="929"/>
      <c r="K49" s="929"/>
      <c r="L49" s="929"/>
      <c r="M49" s="929"/>
      <c r="N49" s="929"/>
      <c r="O49" s="929"/>
      <c r="P49" s="929"/>
      <c r="Q49" s="929"/>
      <c r="R49" s="929"/>
      <c r="S49" s="929"/>
      <c r="T49" s="929"/>
      <c r="U49" s="929"/>
      <c r="V49" s="929"/>
      <c r="W49" s="930"/>
      <c r="X49" s="960" t="e">
        <f>C43</f>
        <v>#REF!</v>
      </c>
      <c r="Y49" s="920"/>
      <c r="Z49" s="920"/>
      <c r="AA49" s="920"/>
      <c r="AB49" s="920"/>
      <c r="AC49" s="920"/>
      <c r="AD49" s="920"/>
      <c r="AE49" s="920"/>
      <c r="AF49" s="920"/>
      <c r="AG49" s="920"/>
      <c r="AH49" s="921"/>
      <c r="AI49" s="168"/>
      <c r="AJ49" s="201"/>
    </row>
    <row r="50" spans="1:36" ht="15" customHeight="1" x14ac:dyDescent="0.25">
      <c r="A50" s="931"/>
      <c r="B50" s="932"/>
      <c r="C50" s="932"/>
      <c r="D50" s="932"/>
      <c r="E50" s="932"/>
      <c r="F50" s="932"/>
      <c r="G50" s="932"/>
      <c r="H50" s="932"/>
      <c r="I50" s="932"/>
      <c r="J50" s="932"/>
      <c r="K50" s="932"/>
      <c r="L50" s="932"/>
      <c r="M50" s="932"/>
      <c r="N50" s="932"/>
      <c r="O50" s="932"/>
      <c r="P50" s="932"/>
      <c r="Q50" s="932"/>
      <c r="R50" s="932"/>
      <c r="S50" s="932"/>
      <c r="T50" s="932"/>
      <c r="U50" s="932"/>
      <c r="V50" s="932"/>
      <c r="W50" s="933"/>
      <c r="X50" s="187"/>
      <c r="Z50" s="168"/>
      <c r="AA50" s="168"/>
      <c r="AB50" s="168"/>
      <c r="AC50" s="168"/>
      <c r="AD50" s="168"/>
      <c r="AE50" s="168"/>
      <c r="AF50" s="168"/>
      <c r="AG50" s="168"/>
      <c r="AH50" s="182"/>
      <c r="AI50" s="168"/>
      <c r="AJ50" s="201"/>
    </row>
    <row r="51" spans="1:36" ht="15" customHeight="1" x14ac:dyDescent="0.25">
      <c r="A51" s="931"/>
      <c r="B51" s="932"/>
      <c r="C51" s="932"/>
      <c r="D51" s="932"/>
      <c r="E51" s="932"/>
      <c r="F51" s="932"/>
      <c r="G51" s="932"/>
      <c r="H51" s="932"/>
      <c r="I51" s="932"/>
      <c r="J51" s="932"/>
      <c r="K51" s="932"/>
      <c r="L51" s="932"/>
      <c r="M51" s="932"/>
      <c r="N51" s="932"/>
      <c r="O51" s="932"/>
      <c r="P51" s="932"/>
      <c r="Q51" s="932"/>
      <c r="R51" s="932"/>
      <c r="S51" s="932"/>
      <c r="T51" s="932"/>
      <c r="U51" s="932"/>
      <c r="V51" s="932"/>
      <c r="W51" s="933"/>
      <c r="X51" s="187"/>
      <c r="Z51" s="168"/>
      <c r="AA51" s="168"/>
      <c r="AB51" s="168"/>
      <c r="AC51" s="168"/>
      <c r="AD51" s="168"/>
      <c r="AE51" s="168"/>
      <c r="AF51" s="168"/>
      <c r="AG51" s="168"/>
      <c r="AH51" s="182"/>
      <c r="AI51" s="168"/>
      <c r="AJ51" s="201"/>
    </row>
    <row r="52" spans="1:36" ht="15" customHeight="1" x14ac:dyDescent="0.25">
      <c r="A52" s="931"/>
      <c r="B52" s="932"/>
      <c r="C52" s="932"/>
      <c r="D52" s="932"/>
      <c r="E52" s="932"/>
      <c r="F52" s="932"/>
      <c r="G52" s="932"/>
      <c r="H52" s="932"/>
      <c r="I52" s="932"/>
      <c r="J52" s="932"/>
      <c r="K52" s="932"/>
      <c r="L52" s="932"/>
      <c r="M52" s="932"/>
      <c r="N52" s="932"/>
      <c r="O52" s="932"/>
      <c r="P52" s="932"/>
      <c r="Q52" s="932"/>
      <c r="R52" s="932"/>
      <c r="S52" s="932"/>
      <c r="T52" s="932"/>
      <c r="U52" s="932"/>
      <c r="V52" s="932"/>
      <c r="W52" s="933"/>
      <c r="X52" s="187"/>
      <c r="Z52" s="168"/>
      <c r="AA52" s="168"/>
      <c r="AB52" s="168"/>
      <c r="AC52" s="168"/>
      <c r="AD52" s="168"/>
      <c r="AE52" s="168"/>
      <c r="AF52" s="168"/>
      <c r="AG52" s="168"/>
      <c r="AH52" s="182"/>
      <c r="AI52" s="168"/>
      <c r="AJ52" s="201"/>
    </row>
    <row r="53" spans="1:36" ht="15" customHeight="1" x14ac:dyDescent="0.25">
      <c r="A53" s="934"/>
      <c r="B53" s="935"/>
      <c r="C53" s="935"/>
      <c r="D53" s="935"/>
      <c r="E53" s="935"/>
      <c r="F53" s="935"/>
      <c r="G53" s="935"/>
      <c r="H53" s="935"/>
      <c r="I53" s="935"/>
      <c r="J53" s="935"/>
      <c r="K53" s="935"/>
      <c r="L53" s="935"/>
      <c r="M53" s="935"/>
      <c r="N53" s="935"/>
      <c r="O53" s="935"/>
      <c r="P53" s="935"/>
      <c r="Q53" s="935"/>
      <c r="R53" s="935"/>
      <c r="S53" s="935"/>
      <c r="T53" s="935"/>
      <c r="U53" s="935"/>
      <c r="V53" s="935"/>
      <c r="W53" s="936"/>
      <c r="X53" s="188"/>
      <c r="Y53" s="185"/>
      <c r="Z53" s="185"/>
      <c r="AA53" s="185"/>
      <c r="AB53" s="185"/>
      <c r="AC53" s="185"/>
      <c r="AD53" s="185"/>
      <c r="AE53" s="185"/>
      <c r="AF53" s="185"/>
      <c r="AG53" s="185"/>
      <c r="AH53" s="186"/>
      <c r="AI53" s="168"/>
      <c r="AJ53" s="201"/>
    </row>
    <row r="54" spans="1:36" ht="15" customHeight="1" x14ac:dyDescent="0.25">
      <c r="A54" s="918" t="s">
        <v>70</v>
      </c>
      <c r="B54" s="919"/>
      <c r="C54" s="919"/>
      <c r="D54" s="919"/>
      <c r="E54" s="919"/>
      <c r="F54" s="919"/>
      <c r="G54" s="919"/>
      <c r="H54" s="919"/>
      <c r="I54" s="919"/>
      <c r="J54" s="919"/>
      <c r="K54" s="919"/>
      <c r="L54" s="919"/>
      <c r="M54" s="919"/>
      <c r="N54" s="919"/>
      <c r="O54" s="919"/>
      <c r="P54" s="919"/>
      <c r="Q54" s="919"/>
      <c r="R54" s="919"/>
      <c r="S54" s="919"/>
      <c r="T54" s="919"/>
      <c r="U54" s="919"/>
      <c r="V54" s="919"/>
      <c r="W54" s="919"/>
      <c r="X54" s="919"/>
      <c r="Y54" s="919"/>
      <c r="Z54" s="919"/>
      <c r="AA54" s="919"/>
      <c r="AB54" s="919"/>
      <c r="AC54" s="919"/>
      <c r="AD54" s="919"/>
      <c r="AE54" s="919"/>
      <c r="AF54" s="919"/>
      <c r="AG54" s="919"/>
      <c r="AH54" s="919"/>
      <c r="AI54" s="168"/>
      <c r="AJ54" s="201"/>
    </row>
    <row r="55" spans="1:36" ht="15" customHeight="1" x14ac:dyDescent="0.25">
      <c r="A55" s="937" t="e">
        <f>A9</f>
        <v>#REF!</v>
      </c>
      <c r="B55" s="938"/>
      <c r="C55" s="938"/>
      <c r="D55" s="938"/>
      <c r="E55" s="938"/>
      <c r="F55" s="168"/>
      <c r="G55" s="168" t="s">
        <v>71</v>
      </c>
      <c r="H55" s="168"/>
      <c r="I55" s="168"/>
      <c r="J55" s="168"/>
      <c r="K55" s="168"/>
      <c r="L55" s="168"/>
      <c r="M55" s="174"/>
      <c r="N55" s="174"/>
      <c r="O55" s="174"/>
      <c r="P55" s="174"/>
      <c r="Q55" s="176"/>
      <c r="R55" s="176"/>
      <c r="S55" s="176"/>
      <c r="T55" s="176"/>
      <c r="U55" s="176"/>
      <c r="V55" s="176"/>
      <c r="W55" s="176"/>
      <c r="X55" s="176"/>
      <c r="Y55" s="176"/>
      <c r="Z55" s="951" t="s">
        <v>72</v>
      </c>
      <c r="AA55" s="951"/>
      <c r="AB55" s="951"/>
      <c r="AC55" s="951"/>
      <c r="AD55" s="951"/>
      <c r="AE55" s="951"/>
      <c r="AF55" s="951"/>
      <c r="AG55" s="951"/>
      <c r="AH55" s="951"/>
      <c r="AI55" s="168"/>
      <c r="AJ55" s="201"/>
    </row>
    <row r="56" spans="1:36" ht="15" customHeight="1" thickBot="1" x14ac:dyDescent="0.3">
      <c r="A56" s="205" t="s">
        <v>161</v>
      </c>
      <c r="B56" s="191"/>
      <c r="C56" s="191"/>
      <c r="D56" s="191"/>
      <c r="E56" s="191"/>
      <c r="F56" s="191"/>
      <c r="G56" s="191"/>
      <c r="H56" s="191"/>
      <c r="I56" s="191"/>
      <c r="J56" s="191"/>
      <c r="K56" s="191"/>
      <c r="L56" s="191"/>
      <c r="M56" s="191"/>
      <c r="N56" s="191"/>
      <c r="O56" s="191"/>
      <c r="P56" s="191"/>
      <c r="Q56" s="191"/>
      <c r="R56" s="191"/>
      <c r="S56" s="191"/>
      <c r="T56" s="191"/>
      <c r="U56" s="191"/>
      <c r="V56" s="191"/>
      <c r="W56" s="191"/>
      <c r="X56" s="191"/>
      <c r="Y56" s="191"/>
      <c r="Z56" s="191"/>
      <c r="AA56" s="191"/>
      <c r="AB56" s="191"/>
      <c r="AC56" s="191"/>
      <c r="AD56" s="191"/>
      <c r="AE56" s="191"/>
      <c r="AF56" s="191"/>
      <c r="AG56" s="191"/>
      <c r="AH56" s="191"/>
      <c r="AI56" s="191"/>
      <c r="AJ56" s="206"/>
    </row>
    <row r="57" spans="1:36" ht="15" customHeight="1" x14ac:dyDescent="0.25">
      <c r="A57" s="89"/>
      <c r="X57" s="10"/>
      <c r="Y57" s="10"/>
    </row>
    <row r="58" spans="1:36" ht="15" customHeight="1" thickBot="1" x14ac:dyDescent="0.3">
      <c r="A58" s="190"/>
      <c r="B58" s="191"/>
      <c r="C58" s="191"/>
      <c r="D58" s="191"/>
      <c r="E58" s="191"/>
      <c r="F58" s="191"/>
      <c r="G58" s="191"/>
      <c r="H58" s="191"/>
      <c r="I58" s="191"/>
      <c r="J58" s="191"/>
      <c r="K58" s="191"/>
      <c r="L58" s="191"/>
      <c r="M58" s="191"/>
      <c r="N58" s="191"/>
      <c r="O58" s="191"/>
      <c r="P58" s="191"/>
      <c r="Q58" s="191"/>
      <c r="R58" s="191"/>
      <c r="S58" s="191"/>
      <c r="T58" s="191"/>
      <c r="U58" s="191"/>
      <c r="V58" s="191"/>
      <c r="W58" s="191"/>
      <c r="X58" s="191"/>
      <c r="Y58" s="191"/>
      <c r="Z58" s="191"/>
      <c r="AA58" s="191"/>
      <c r="AB58" s="191"/>
      <c r="AC58" s="191"/>
      <c r="AD58" s="191"/>
      <c r="AE58" s="191"/>
      <c r="AF58" s="191"/>
      <c r="AG58" s="191"/>
      <c r="AH58" s="191"/>
      <c r="AI58" s="191"/>
      <c r="AJ58" s="191"/>
    </row>
    <row r="59" spans="1:36" ht="15" customHeight="1" x14ac:dyDescent="0.25">
      <c r="A59" s="89"/>
      <c r="X59" s="10"/>
      <c r="Y59" s="10"/>
    </row>
    <row r="60" spans="1:36" ht="15" customHeight="1" x14ac:dyDescent="0.25">
      <c r="A60" s="89"/>
      <c r="X60" s="10"/>
      <c r="Y60" s="10"/>
    </row>
    <row r="61" spans="1:36" ht="15" customHeight="1" x14ac:dyDescent="0.25">
      <c r="A61" s="956" t="s">
        <v>65</v>
      </c>
      <c r="B61" s="956"/>
      <c r="C61" s="956"/>
      <c r="D61" s="956"/>
      <c r="X61" s="957" t="s">
        <v>66</v>
      </c>
      <c r="Y61" s="957"/>
      <c r="Z61" s="957"/>
      <c r="AA61" s="957"/>
      <c r="AB61" s="957"/>
      <c r="AC61" s="957"/>
      <c r="AD61" s="957"/>
      <c r="AE61" s="957"/>
      <c r="AF61" s="957"/>
      <c r="AG61" s="957"/>
      <c r="AH61" s="957"/>
    </row>
    <row r="62" spans="1:36" ht="15" customHeight="1" x14ac:dyDescent="0.25">
      <c r="A62" s="167" t="s">
        <v>39</v>
      </c>
      <c r="B62" s="167"/>
      <c r="C62" s="167"/>
      <c r="D62" s="167"/>
      <c r="E62" s="167"/>
      <c r="F62" s="167"/>
      <c r="G62" s="167"/>
      <c r="H62" s="167"/>
      <c r="I62" s="167"/>
      <c r="J62" s="167"/>
      <c r="K62" s="167"/>
      <c r="L62" s="167"/>
      <c r="M62" s="167"/>
      <c r="N62" s="167"/>
      <c r="O62" s="167"/>
    </row>
    <row r="63" spans="1:36" ht="15" customHeight="1" x14ac:dyDescent="0.25">
      <c r="A63" s="169" t="s">
        <v>67</v>
      </c>
      <c r="B63" s="169"/>
      <c r="C63" s="169"/>
      <c r="D63" s="169"/>
      <c r="E63" s="169"/>
      <c r="F63" s="169"/>
      <c r="G63" s="169"/>
      <c r="H63" s="169"/>
      <c r="I63" s="169"/>
      <c r="J63" s="169"/>
      <c r="K63" s="169"/>
      <c r="L63" s="169"/>
      <c r="M63" s="169"/>
      <c r="N63" s="169"/>
      <c r="O63" s="169"/>
      <c r="P63" s="169"/>
      <c r="Q63" s="169"/>
      <c r="R63" s="169"/>
      <c r="S63" s="169"/>
      <c r="T63" s="169"/>
      <c r="U63" s="169"/>
      <c r="V63" s="169"/>
      <c r="W63" s="169"/>
      <c r="X63" s="170"/>
      <c r="Y63" s="170"/>
      <c r="Z63" s="169"/>
      <c r="AA63" s="169"/>
      <c r="AB63" s="169"/>
      <c r="AC63" s="169"/>
      <c r="AD63" s="169"/>
      <c r="AE63" s="169"/>
      <c r="AF63" s="169"/>
      <c r="AG63" s="169"/>
      <c r="AH63" s="169"/>
    </row>
    <row r="65" spans="1:36" ht="15" customHeight="1" x14ac:dyDescent="0.25">
      <c r="A65" s="10" t="str">
        <f>A5</f>
        <v>DEBIT    BDBL Gen A/C-Head Office (CAD) (227) (14100-001)</v>
      </c>
      <c r="W65" s="171"/>
      <c r="X65" s="172"/>
      <c r="Y65" s="172"/>
      <c r="Z65" s="955" t="str">
        <f>Z42</f>
        <v>Osmaninagar Branch</v>
      </c>
      <c r="AA65" s="955"/>
      <c r="AB65" s="955"/>
      <c r="AC65" s="955"/>
      <c r="AD65" s="955"/>
      <c r="AE65" s="955"/>
      <c r="AF65" s="955"/>
      <c r="AG65" s="955"/>
      <c r="AH65" s="955"/>
    </row>
    <row r="66" spans="1:36" ht="15" customHeight="1" x14ac:dyDescent="0.25">
      <c r="A66" s="950" t="s">
        <v>68</v>
      </c>
      <c r="B66" s="950"/>
      <c r="C66" s="946" t="e">
        <f>'cpf-10%'!F16</f>
        <v>#REF!</v>
      </c>
      <c r="D66" s="946"/>
      <c r="E66" s="946"/>
      <c r="F66" s="946"/>
      <c r="G66" s="946"/>
      <c r="H66" s="946"/>
      <c r="I66" s="946"/>
      <c r="J66" s="946"/>
      <c r="K66" s="189"/>
      <c r="L66" s="169"/>
      <c r="M66" s="966" t="e">
        <f ca="1">SPELLNUMBER(C66)</f>
        <v>#NAME?</v>
      </c>
      <c r="N66" s="966"/>
      <c r="O66" s="966"/>
      <c r="P66" s="966"/>
      <c r="Q66" s="966"/>
      <c r="R66" s="966"/>
      <c r="S66" s="966"/>
      <c r="T66" s="966"/>
      <c r="U66" s="966"/>
      <c r="V66" s="966"/>
      <c r="W66" s="966"/>
      <c r="X66" s="966"/>
      <c r="Y66" s="966"/>
      <c r="Z66" s="966"/>
      <c r="AA66" s="966"/>
      <c r="AB66" s="966"/>
      <c r="AC66" s="966"/>
      <c r="AD66" s="966"/>
      <c r="AE66" s="966"/>
      <c r="AF66" s="966"/>
      <c r="AG66" s="966"/>
      <c r="AH66" s="966"/>
    </row>
    <row r="67" spans="1:36" ht="15" customHeight="1" x14ac:dyDescent="0.25">
      <c r="A67" s="174"/>
      <c r="B67" s="174"/>
      <c r="C67" s="174"/>
      <c r="D67" s="174"/>
      <c r="E67" s="174"/>
      <c r="F67" s="174"/>
      <c r="G67" s="174"/>
      <c r="H67" s="174"/>
      <c r="I67" s="174"/>
      <c r="J67" s="174"/>
      <c r="K67" s="175"/>
      <c r="L67" s="168"/>
      <c r="M67" s="168"/>
      <c r="N67" s="168"/>
      <c r="O67" s="168"/>
      <c r="P67" s="168"/>
    </row>
    <row r="68" spans="1:36" ht="15" customHeight="1" x14ac:dyDescent="0.25">
      <c r="A68" s="949" t="str">
        <f>Z65</f>
        <v>Osmaninagar Branch</v>
      </c>
      <c r="B68" s="949"/>
      <c r="C68" s="949"/>
      <c r="D68" s="949"/>
      <c r="E68" s="949"/>
      <c r="F68" s="949"/>
      <c r="G68" s="949"/>
      <c r="H68" s="949"/>
      <c r="I68" s="949"/>
      <c r="J68" s="949"/>
      <c r="K68" s="949"/>
    </row>
    <row r="69" spans="1:36" ht="15" customHeight="1" x14ac:dyDescent="0.25">
      <c r="A69" s="965" t="e">
        <f>A9</f>
        <v>#REF!</v>
      </c>
      <c r="B69" s="965"/>
      <c r="C69" s="965"/>
      <c r="D69" s="965"/>
      <c r="E69" s="965"/>
      <c r="F69" s="177"/>
      <c r="G69" s="177"/>
      <c r="H69" s="177"/>
      <c r="I69" s="177"/>
      <c r="J69" s="177"/>
      <c r="K69" s="177"/>
      <c r="P69" s="10" t="s">
        <v>14</v>
      </c>
      <c r="V69" s="956" t="s">
        <v>69</v>
      </c>
      <c r="W69" s="956"/>
      <c r="X69" s="956"/>
      <c r="Y69" s="956"/>
      <c r="Z69" s="956"/>
      <c r="AA69" s="956"/>
      <c r="AB69" s="956"/>
      <c r="AC69" s="956"/>
      <c r="AD69" s="956"/>
      <c r="AE69" s="956"/>
      <c r="AF69" s="956"/>
      <c r="AG69" s="956"/>
      <c r="AH69" s="956"/>
    </row>
    <row r="70" spans="1:36" ht="15" customHeight="1" x14ac:dyDescent="0.25">
      <c r="A70" s="925" t="s">
        <v>73</v>
      </c>
      <c r="B70" s="925"/>
      <c r="C70" s="925"/>
      <c r="D70" s="925"/>
      <c r="E70" s="925"/>
      <c r="F70" s="925"/>
      <c r="G70" s="925"/>
      <c r="H70" s="925"/>
      <c r="I70" s="925"/>
      <c r="J70" s="925"/>
      <c r="K70" s="925"/>
      <c r="L70" s="925"/>
      <c r="M70" s="925"/>
      <c r="N70" s="925"/>
      <c r="O70" s="925"/>
      <c r="P70" s="925"/>
      <c r="Q70" s="925"/>
      <c r="R70" s="925"/>
      <c r="S70" s="925"/>
      <c r="T70" s="925"/>
      <c r="U70" s="925"/>
      <c r="V70" s="925"/>
      <c r="W70" s="925"/>
      <c r="X70" s="178"/>
      <c r="Y70" s="926" t="s">
        <v>8</v>
      </c>
      <c r="Z70" s="926"/>
      <c r="AA70" s="926"/>
      <c r="AB70" s="926"/>
      <c r="AC70" s="926"/>
      <c r="AD70" s="926"/>
      <c r="AE70" s="926"/>
      <c r="AF70" s="926"/>
      <c r="AG70" s="926"/>
      <c r="AH70" s="927"/>
    </row>
    <row r="71" spans="1:36" ht="15" customHeight="1" x14ac:dyDescent="0.25">
      <c r="A71" s="962" t="s">
        <v>174</v>
      </c>
      <c r="B71" s="929"/>
      <c r="C71" s="929"/>
      <c r="D71" s="929"/>
      <c r="E71" s="929"/>
      <c r="F71" s="929"/>
      <c r="G71" s="929"/>
      <c r="H71" s="929"/>
      <c r="I71" s="929"/>
      <c r="J71" s="929"/>
      <c r="K71" s="929"/>
      <c r="L71" s="929"/>
      <c r="M71" s="929"/>
      <c r="N71" s="929"/>
      <c r="O71" s="929"/>
      <c r="P71" s="929"/>
      <c r="Q71" s="929"/>
      <c r="R71" s="929"/>
      <c r="S71" s="929"/>
      <c r="T71" s="929"/>
      <c r="U71" s="929"/>
      <c r="V71" s="929"/>
      <c r="W71" s="930"/>
      <c r="X71" s="952" t="e">
        <f>C66</f>
        <v>#REF!</v>
      </c>
      <c r="Y71" s="953"/>
      <c r="Z71" s="953"/>
      <c r="AA71" s="953"/>
      <c r="AB71" s="953"/>
      <c r="AC71" s="953"/>
      <c r="AD71" s="953"/>
      <c r="AE71" s="953"/>
      <c r="AF71" s="953"/>
      <c r="AG71" s="953"/>
      <c r="AH71" s="954"/>
    </row>
    <row r="72" spans="1:36" ht="15" customHeight="1" x14ac:dyDescent="0.25">
      <c r="A72" s="963"/>
      <c r="B72" s="932"/>
      <c r="C72" s="932"/>
      <c r="D72" s="932"/>
      <c r="E72" s="932"/>
      <c r="F72" s="932"/>
      <c r="G72" s="932"/>
      <c r="H72" s="932"/>
      <c r="I72" s="932"/>
      <c r="J72" s="932"/>
      <c r="K72" s="932"/>
      <c r="L72" s="932"/>
      <c r="M72" s="932"/>
      <c r="N72" s="932"/>
      <c r="O72" s="932"/>
      <c r="P72" s="932"/>
      <c r="Q72" s="932"/>
      <c r="R72" s="932"/>
      <c r="S72" s="932"/>
      <c r="T72" s="932"/>
      <c r="U72" s="932"/>
      <c r="V72" s="932"/>
      <c r="W72" s="933"/>
      <c r="X72" s="180"/>
      <c r="Z72" s="168"/>
      <c r="AA72" s="168"/>
      <c r="AB72" s="168"/>
      <c r="AC72" s="168"/>
      <c r="AD72" s="168"/>
      <c r="AE72" s="168"/>
      <c r="AF72" s="168"/>
      <c r="AG72" s="168"/>
      <c r="AH72" s="182"/>
    </row>
    <row r="73" spans="1:36" ht="15" customHeight="1" x14ac:dyDescent="0.25">
      <c r="A73" s="963"/>
      <c r="B73" s="932"/>
      <c r="C73" s="932"/>
      <c r="D73" s="932"/>
      <c r="E73" s="932"/>
      <c r="F73" s="932"/>
      <c r="G73" s="932"/>
      <c r="H73" s="932"/>
      <c r="I73" s="932"/>
      <c r="J73" s="932"/>
      <c r="K73" s="932"/>
      <c r="L73" s="932"/>
      <c r="M73" s="932"/>
      <c r="N73" s="932"/>
      <c r="O73" s="932"/>
      <c r="P73" s="932"/>
      <c r="Q73" s="932"/>
      <c r="R73" s="932"/>
      <c r="S73" s="932"/>
      <c r="T73" s="932"/>
      <c r="U73" s="932"/>
      <c r="V73" s="932"/>
      <c r="W73" s="933"/>
      <c r="X73" s="180"/>
      <c r="Z73" s="168"/>
      <c r="AA73" s="168"/>
      <c r="AB73" s="168"/>
      <c r="AC73" s="168"/>
      <c r="AD73" s="168"/>
      <c r="AE73" s="168"/>
      <c r="AF73" s="168"/>
      <c r="AG73" s="168"/>
      <c r="AH73" s="182"/>
    </row>
    <row r="74" spans="1:36" ht="15" customHeight="1" x14ac:dyDescent="0.25">
      <c r="A74" s="963"/>
      <c r="B74" s="932"/>
      <c r="C74" s="932"/>
      <c r="D74" s="932"/>
      <c r="E74" s="932"/>
      <c r="F74" s="932"/>
      <c r="G74" s="932"/>
      <c r="H74" s="932"/>
      <c r="I74" s="932"/>
      <c r="J74" s="932"/>
      <c r="K74" s="932"/>
      <c r="L74" s="932"/>
      <c r="M74" s="932"/>
      <c r="N74" s="932"/>
      <c r="O74" s="932"/>
      <c r="P74" s="932"/>
      <c r="Q74" s="932"/>
      <c r="R74" s="932"/>
      <c r="S74" s="932"/>
      <c r="T74" s="932"/>
      <c r="U74" s="932"/>
      <c r="V74" s="932"/>
      <c r="W74" s="933"/>
      <c r="X74" s="180"/>
      <c r="Z74" s="168"/>
      <c r="AA74" s="168"/>
      <c r="AB74" s="168"/>
      <c r="AC74" s="168"/>
      <c r="AD74" s="168"/>
      <c r="AE74" s="168"/>
      <c r="AF74" s="168"/>
      <c r="AG74" s="168"/>
      <c r="AH74" s="182"/>
    </row>
    <row r="75" spans="1:36" ht="15" customHeight="1" x14ac:dyDescent="0.25">
      <c r="A75" s="964"/>
      <c r="B75" s="935"/>
      <c r="C75" s="935"/>
      <c r="D75" s="935"/>
      <c r="E75" s="935"/>
      <c r="F75" s="935"/>
      <c r="G75" s="935"/>
      <c r="H75" s="935"/>
      <c r="I75" s="935"/>
      <c r="J75" s="935"/>
      <c r="K75" s="935"/>
      <c r="L75" s="935"/>
      <c r="M75" s="935"/>
      <c r="N75" s="935"/>
      <c r="O75" s="935"/>
      <c r="P75" s="935"/>
      <c r="Q75" s="935"/>
      <c r="R75" s="935"/>
      <c r="S75" s="935"/>
      <c r="T75" s="935"/>
      <c r="U75" s="935"/>
      <c r="V75" s="935"/>
      <c r="W75" s="936"/>
      <c r="X75" s="183"/>
      <c r="Y75" s="185"/>
      <c r="Z75" s="185"/>
      <c r="AA75" s="185"/>
      <c r="AB75" s="185"/>
      <c r="AC75" s="185"/>
      <c r="AD75" s="185"/>
      <c r="AE75" s="185"/>
      <c r="AF75" s="185"/>
      <c r="AG75" s="185"/>
      <c r="AH75" s="186"/>
    </row>
    <row r="76" spans="1:36" ht="15" customHeight="1" x14ac:dyDescent="0.25">
      <c r="A76" s="956" t="s">
        <v>70</v>
      </c>
      <c r="B76" s="956"/>
      <c r="C76" s="956"/>
      <c r="D76" s="956"/>
      <c r="E76" s="956"/>
      <c r="F76" s="956"/>
      <c r="G76" s="956"/>
      <c r="H76" s="956"/>
      <c r="I76" s="956"/>
      <c r="J76" s="956"/>
      <c r="K76" s="956"/>
      <c r="L76" s="956"/>
      <c r="M76" s="956"/>
      <c r="N76" s="956"/>
      <c r="O76" s="956"/>
      <c r="P76" s="956"/>
      <c r="Q76" s="956"/>
      <c r="R76" s="956"/>
      <c r="S76" s="956"/>
      <c r="T76" s="956"/>
      <c r="U76" s="956"/>
      <c r="V76" s="956"/>
      <c r="W76" s="956"/>
      <c r="X76" s="956"/>
      <c r="Y76" s="956"/>
      <c r="Z76" s="956"/>
      <c r="AA76" s="956"/>
      <c r="AB76" s="956"/>
      <c r="AC76" s="956"/>
      <c r="AD76" s="956"/>
      <c r="AE76" s="956"/>
      <c r="AF76" s="956"/>
      <c r="AG76" s="956"/>
      <c r="AH76" s="956"/>
    </row>
    <row r="77" spans="1:36" ht="15" customHeight="1" x14ac:dyDescent="0.25">
      <c r="A77" s="938" t="e">
        <f>A9</f>
        <v>#REF!</v>
      </c>
      <c r="B77" s="938"/>
      <c r="C77" s="938"/>
      <c r="D77" s="938"/>
      <c r="E77" s="938"/>
      <c r="G77" s="10" t="s">
        <v>71</v>
      </c>
      <c r="M77" s="174"/>
      <c r="N77" s="174"/>
      <c r="O77" s="174"/>
      <c r="P77" s="174"/>
      <c r="Q77" s="176"/>
      <c r="R77" s="176"/>
      <c r="S77" s="176"/>
      <c r="T77" s="176"/>
      <c r="U77" s="176"/>
      <c r="V77" s="176"/>
      <c r="W77" s="176"/>
      <c r="X77" s="176"/>
      <c r="Y77" s="176"/>
      <c r="Z77" s="176"/>
      <c r="AA77" s="961" t="s">
        <v>72</v>
      </c>
      <c r="AB77" s="961"/>
      <c r="AC77" s="961"/>
      <c r="AD77" s="961"/>
      <c r="AE77" s="961"/>
      <c r="AF77" s="961"/>
      <c r="AG77" s="961"/>
      <c r="AH77" s="961"/>
    </row>
    <row r="78" spans="1:36" ht="15" customHeight="1" x14ac:dyDescent="0.25">
      <c r="A78" s="89" t="s">
        <v>161</v>
      </c>
    </row>
    <row r="79" spans="1:36" ht="15" customHeight="1" x14ac:dyDescent="0.25">
      <c r="A79" s="89"/>
    </row>
    <row r="80" spans="1:36" ht="15" customHeight="1" thickBot="1" x14ac:dyDescent="0.3">
      <c r="A80" s="190"/>
      <c r="B80" s="191"/>
      <c r="C80" s="191"/>
      <c r="D80" s="191"/>
      <c r="E80" s="191"/>
      <c r="F80" s="191"/>
      <c r="G80" s="191"/>
      <c r="H80" s="191"/>
      <c r="I80" s="191"/>
      <c r="J80" s="191"/>
      <c r="K80" s="191"/>
      <c r="L80" s="191"/>
      <c r="M80" s="191"/>
      <c r="N80" s="191"/>
      <c r="O80" s="191"/>
      <c r="P80" s="191"/>
      <c r="Q80" s="191"/>
      <c r="R80" s="191"/>
      <c r="S80" s="191"/>
      <c r="T80" s="191"/>
      <c r="U80" s="191"/>
      <c r="V80" s="191"/>
      <c r="W80" s="191"/>
      <c r="X80" s="191"/>
      <c r="Y80" s="191"/>
      <c r="Z80" s="191"/>
      <c r="AA80" s="191"/>
      <c r="AB80" s="191"/>
      <c r="AC80" s="191"/>
      <c r="AD80" s="191"/>
      <c r="AE80" s="191"/>
      <c r="AF80" s="191"/>
      <c r="AG80" s="191"/>
      <c r="AH80" s="191"/>
      <c r="AI80" s="191"/>
      <c r="AJ80" s="191"/>
    </row>
    <row r="81" spans="1:34" ht="15" customHeight="1" x14ac:dyDescent="0.25">
      <c r="A81" s="89"/>
    </row>
    <row r="82" spans="1:34" ht="15" customHeight="1" x14ac:dyDescent="0.25">
      <c r="A82" s="89"/>
    </row>
    <row r="83" spans="1:34" ht="15" customHeight="1" x14ac:dyDescent="0.25">
      <c r="A83" s="956" t="s">
        <v>65</v>
      </c>
      <c r="B83" s="956"/>
      <c r="C83" s="956"/>
      <c r="D83" s="956"/>
      <c r="X83" s="957" t="s">
        <v>66</v>
      </c>
      <c r="Y83" s="957"/>
      <c r="Z83" s="957"/>
      <c r="AA83" s="957"/>
      <c r="AB83" s="957"/>
      <c r="AC83" s="957"/>
      <c r="AD83" s="957"/>
      <c r="AE83" s="957"/>
      <c r="AF83" s="957"/>
      <c r="AG83" s="957"/>
      <c r="AH83" s="957"/>
    </row>
    <row r="84" spans="1:34" ht="15" customHeight="1" x14ac:dyDescent="0.25">
      <c r="A84" s="167" t="s">
        <v>39</v>
      </c>
      <c r="B84" s="167"/>
      <c r="C84" s="167"/>
      <c r="D84" s="167"/>
      <c r="E84" s="167"/>
      <c r="F84" s="167"/>
      <c r="G84" s="167"/>
      <c r="H84" s="167"/>
      <c r="I84" s="167"/>
      <c r="J84" s="167"/>
      <c r="K84" s="167"/>
      <c r="L84" s="167"/>
      <c r="M84" s="167"/>
      <c r="N84" s="167"/>
      <c r="O84" s="167"/>
    </row>
    <row r="85" spans="1:34" ht="15" customHeight="1" x14ac:dyDescent="0.25">
      <c r="A85" s="169" t="s">
        <v>67</v>
      </c>
      <c r="B85" s="169"/>
      <c r="C85" s="169"/>
      <c r="D85" s="169"/>
      <c r="E85" s="169"/>
      <c r="F85" s="169"/>
      <c r="G85" s="169"/>
      <c r="H85" s="169"/>
      <c r="I85" s="169"/>
      <c r="J85" s="169"/>
      <c r="K85" s="169"/>
      <c r="L85" s="169"/>
      <c r="M85" s="169"/>
      <c r="N85" s="169"/>
      <c r="O85" s="169"/>
      <c r="P85" s="169"/>
      <c r="Q85" s="169"/>
      <c r="R85" s="169"/>
      <c r="S85" s="169"/>
      <c r="T85" s="169"/>
      <c r="U85" s="169"/>
      <c r="V85" s="169"/>
      <c r="W85" s="169"/>
      <c r="X85" s="170"/>
      <c r="Y85" s="170"/>
      <c r="Z85" s="169"/>
      <c r="AA85" s="169"/>
      <c r="AB85" s="169"/>
      <c r="AC85" s="169"/>
      <c r="AD85" s="169"/>
      <c r="AE85" s="169"/>
      <c r="AF85" s="169"/>
      <c r="AG85" s="169"/>
      <c r="AH85" s="169"/>
    </row>
    <row r="87" spans="1:34" ht="15" customHeight="1" x14ac:dyDescent="0.25">
      <c r="A87" s="10" t="str">
        <f>A5</f>
        <v>DEBIT    BDBL Gen A/C-Head Office (CAD) (227) (14100-001)</v>
      </c>
      <c r="W87" s="171"/>
      <c r="X87" s="172"/>
      <c r="Y87" s="172"/>
      <c r="Z87" s="955" t="str">
        <f>Z65</f>
        <v>Osmaninagar Branch</v>
      </c>
      <c r="AA87" s="955"/>
      <c r="AB87" s="955"/>
      <c r="AC87" s="955"/>
      <c r="AD87" s="955"/>
      <c r="AE87" s="955"/>
      <c r="AF87" s="955"/>
      <c r="AG87" s="955"/>
      <c r="AH87" s="955"/>
    </row>
    <row r="88" spans="1:34" ht="15" customHeight="1" x14ac:dyDescent="0.25">
      <c r="A88" s="950" t="s">
        <v>68</v>
      </c>
      <c r="B88" s="950"/>
      <c r="C88" s="173"/>
      <c r="D88" s="946" t="e">
        <f>'GP10%(BDBL)'!F15</f>
        <v>#REF!</v>
      </c>
      <c r="E88" s="946"/>
      <c r="F88" s="946"/>
      <c r="G88" s="946"/>
      <c r="H88" s="946"/>
      <c r="I88" s="946"/>
      <c r="J88" s="946"/>
      <c r="K88" s="946"/>
      <c r="L88" s="169"/>
      <c r="M88" s="966" t="e">
        <f ca="1">SPELLNUMBER(D88)</f>
        <v>#NAME?</v>
      </c>
      <c r="N88" s="966"/>
      <c r="O88" s="966"/>
      <c r="P88" s="966"/>
      <c r="Q88" s="966"/>
      <c r="R88" s="966"/>
      <c r="S88" s="966"/>
      <c r="T88" s="966"/>
      <c r="U88" s="966"/>
      <c r="V88" s="966"/>
      <c r="W88" s="966"/>
      <c r="X88" s="966"/>
      <c r="Y88" s="966"/>
      <c r="Z88" s="966"/>
      <c r="AA88" s="966"/>
      <c r="AB88" s="966"/>
      <c r="AC88" s="966"/>
      <c r="AD88" s="966"/>
      <c r="AE88" s="966"/>
      <c r="AF88" s="966"/>
      <c r="AG88" s="966"/>
      <c r="AH88" s="966"/>
    </row>
    <row r="89" spans="1:34" ht="15" customHeight="1" x14ac:dyDescent="0.25">
      <c r="A89" s="174"/>
      <c r="B89" s="174"/>
      <c r="C89" s="174"/>
      <c r="D89" s="174"/>
      <c r="E89" s="174"/>
      <c r="F89" s="174"/>
      <c r="G89" s="174"/>
      <c r="H89" s="174"/>
      <c r="I89" s="174"/>
      <c r="J89" s="174"/>
      <c r="K89" s="175"/>
      <c r="L89" s="168"/>
      <c r="M89" s="168"/>
      <c r="N89" s="168"/>
      <c r="O89" s="168"/>
      <c r="P89" s="168"/>
    </row>
    <row r="90" spans="1:34" ht="15" customHeight="1" x14ac:dyDescent="0.25">
      <c r="A90" s="949" t="str">
        <f>Z87</f>
        <v>Osmaninagar Branch</v>
      </c>
      <c r="B90" s="949"/>
      <c r="C90" s="949"/>
      <c r="D90" s="949"/>
      <c r="E90" s="949"/>
      <c r="F90" s="949"/>
      <c r="G90" s="949"/>
      <c r="H90" s="949"/>
      <c r="I90" s="949"/>
      <c r="J90" s="949"/>
      <c r="K90" s="949"/>
    </row>
    <row r="91" spans="1:34" ht="15" customHeight="1" x14ac:dyDescent="0.25">
      <c r="A91" s="965" t="e">
        <f>A9</f>
        <v>#REF!</v>
      </c>
      <c r="B91" s="965"/>
      <c r="C91" s="965"/>
      <c r="D91" s="965"/>
      <c r="E91" s="965"/>
      <c r="F91" s="177"/>
      <c r="G91" s="177"/>
      <c r="H91" s="177"/>
      <c r="I91" s="177"/>
      <c r="J91" s="177"/>
      <c r="K91" s="177"/>
      <c r="P91" s="10" t="s">
        <v>14</v>
      </c>
      <c r="V91" s="956" t="s">
        <v>69</v>
      </c>
      <c r="W91" s="956"/>
      <c r="X91" s="956"/>
      <c r="Y91" s="956"/>
      <c r="Z91" s="956"/>
      <c r="AA91" s="956"/>
      <c r="AB91" s="956"/>
      <c r="AC91" s="956"/>
      <c r="AD91" s="956"/>
      <c r="AE91" s="956"/>
      <c r="AF91" s="956"/>
      <c r="AG91" s="956"/>
      <c r="AH91" s="956"/>
    </row>
    <row r="92" spans="1:34" ht="15" customHeight="1" x14ac:dyDescent="0.25">
      <c r="A92" s="925" t="s">
        <v>73</v>
      </c>
      <c r="B92" s="925"/>
      <c r="C92" s="925"/>
      <c r="D92" s="925"/>
      <c r="E92" s="925"/>
      <c r="F92" s="925"/>
      <c r="G92" s="925"/>
      <c r="H92" s="925"/>
      <c r="I92" s="925"/>
      <c r="J92" s="925"/>
      <c r="K92" s="925"/>
      <c r="L92" s="925"/>
      <c r="M92" s="925"/>
      <c r="N92" s="925"/>
      <c r="O92" s="925"/>
      <c r="P92" s="925"/>
      <c r="Q92" s="925"/>
      <c r="R92" s="925"/>
      <c r="S92" s="925"/>
      <c r="T92" s="925"/>
      <c r="U92" s="925"/>
      <c r="V92" s="925"/>
      <c r="W92" s="925"/>
      <c r="X92" s="178"/>
      <c r="Y92" s="926" t="s">
        <v>8</v>
      </c>
      <c r="Z92" s="926"/>
      <c r="AA92" s="926"/>
      <c r="AB92" s="926"/>
      <c r="AC92" s="926"/>
      <c r="AD92" s="926"/>
      <c r="AE92" s="926"/>
      <c r="AF92" s="926"/>
      <c r="AG92" s="926"/>
      <c r="AH92" s="927"/>
    </row>
    <row r="93" spans="1:34" ht="15" customHeight="1" x14ac:dyDescent="0.25">
      <c r="A93" s="962" t="s">
        <v>175</v>
      </c>
      <c r="B93" s="929"/>
      <c r="C93" s="929"/>
      <c r="D93" s="929"/>
      <c r="E93" s="929"/>
      <c r="F93" s="929"/>
      <c r="G93" s="929"/>
      <c r="H93" s="929"/>
      <c r="I93" s="929"/>
      <c r="J93" s="929"/>
      <c r="K93" s="929"/>
      <c r="L93" s="929"/>
      <c r="M93" s="929"/>
      <c r="N93" s="929"/>
      <c r="O93" s="929"/>
      <c r="P93" s="929"/>
      <c r="Q93" s="929"/>
      <c r="R93" s="929"/>
      <c r="S93" s="929"/>
      <c r="T93" s="929"/>
      <c r="U93" s="929"/>
      <c r="V93" s="929"/>
      <c r="W93" s="930"/>
      <c r="X93" s="179"/>
      <c r="Y93" s="920" t="e">
        <f>D88</f>
        <v>#REF!</v>
      </c>
      <c r="Z93" s="920"/>
      <c r="AA93" s="920"/>
      <c r="AB93" s="920"/>
      <c r="AC93" s="920"/>
      <c r="AD93" s="920"/>
      <c r="AE93" s="920"/>
      <c r="AF93" s="920"/>
      <c r="AG93" s="920"/>
      <c r="AH93" s="921"/>
    </row>
    <row r="94" spans="1:34" ht="15" customHeight="1" x14ac:dyDescent="0.25">
      <c r="A94" s="963"/>
      <c r="B94" s="932"/>
      <c r="C94" s="932"/>
      <c r="D94" s="932"/>
      <c r="E94" s="932"/>
      <c r="F94" s="932"/>
      <c r="G94" s="932"/>
      <c r="H94" s="932"/>
      <c r="I94" s="932"/>
      <c r="J94" s="932"/>
      <c r="K94" s="932"/>
      <c r="L94" s="932"/>
      <c r="M94" s="932"/>
      <c r="N94" s="932"/>
      <c r="O94" s="932"/>
      <c r="P94" s="932"/>
      <c r="Q94" s="932"/>
      <c r="R94" s="932"/>
      <c r="S94" s="932"/>
      <c r="T94" s="932"/>
      <c r="U94" s="932"/>
      <c r="V94" s="932"/>
      <c r="W94" s="933"/>
      <c r="X94" s="180"/>
      <c r="Z94" s="168"/>
      <c r="AA94" s="168"/>
      <c r="AB94" s="168"/>
      <c r="AC94" s="168"/>
      <c r="AD94" s="168"/>
      <c r="AE94" s="168"/>
      <c r="AF94" s="168"/>
      <c r="AG94" s="168"/>
      <c r="AH94" s="182"/>
    </row>
    <row r="95" spans="1:34" ht="15" customHeight="1" x14ac:dyDescent="0.25">
      <c r="A95" s="963"/>
      <c r="B95" s="932"/>
      <c r="C95" s="932"/>
      <c r="D95" s="932"/>
      <c r="E95" s="932"/>
      <c r="F95" s="932"/>
      <c r="G95" s="932"/>
      <c r="H95" s="932"/>
      <c r="I95" s="932"/>
      <c r="J95" s="932"/>
      <c r="K95" s="932"/>
      <c r="L95" s="932"/>
      <c r="M95" s="932"/>
      <c r="N95" s="932"/>
      <c r="O95" s="932"/>
      <c r="P95" s="932"/>
      <c r="Q95" s="932"/>
      <c r="R95" s="932"/>
      <c r="S95" s="932"/>
      <c r="T95" s="932"/>
      <c r="U95" s="932"/>
      <c r="V95" s="932"/>
      <c r="W95" s="933"/>
      <c r="X95" s="180"/>
      <c r="Z95" s="168"/>
      <c r="AA95" s="168"/>
      <c r="AB95" s="168"/>
      <c r="AC95" s="168"/>
      <c r="AD95" s="168"/>
      <c r="AE95" s="168"/>
      <c r="AF95" s="168"/>
      <c r="AG95" s="168"/>
      <c r="AH95" s="182"/>
    </row>
    <row r="96" spans="1:34" ht="15" customHeight="1" x14ac:dyDescent="0.25">
      <c r="A96" s="963"/>
      <c r="B96" s="932"/>
      <c r="C96" s="932"/>
      <c r="D96" s="932"/>
      <c r="E96" s="932"/>
      <c r="F96" s="932"/>
      <c r="G96" s="932"/>
      <c r="H96" s="932"/>
      <c r="I96" s="932"/>
      <c r="J96" s="932"/>
      <c r="K96" s="932"/>
      <c r="L96" s="932"/>
      <c r="M96" s="932"/>
      <c r="N96" s="932"/>
      <c r="O96" s="932"/>
      <c r="P96" s="932"/>
      <c r="Q96" s="932"/>
      <c r="R96" s="932"/>
      <c r="S96" s="932"/>
      <c r="T96" s="932"/>
      <c r="U96" s="932"/>
      <c r="V96" s="932"/>
      <c r="W96" s="933"/>
      <c r="X96" s="180"/>
      <c r="Z96" s="168"/>
      <c r="AA96" s="168"/>
      <c r="AB96" s="168"/>
      <c r="AC96" s="168"/>
      <c r="AD96" s="168"/>
      <c r="AE96" s="168"/>
      <c r="AF96" s="168"/>
      <c r="AG96" s="168"/>
      <c r="AH96" s="182"/>
    </row>
    <row r="97" spans="1:34" ht="15" customHeight="1" x14ac:dyDescent="0.25">
      <c r="A97" s="964"/>
      <c r="B97" s="935"/>
      <c r="C97" s="935"/>
      <c r="D97" s="935"/>
      <c r="E97" s="935"/>
      <c r="F97" s="935"/>
      <c r="G97" s="935"/>
      <c r="H97" s="935"/>
      <c r="I97" s="935"/>
      <c r="J97" s="935"/>
      <c r="K97" s="935"/>
      <c r="L97" s="935"/>
      <c r="M97" s="935"/>
      <c r="N97" s="935"/>
      <c r="O97" s="935"/>
      <c r="P97" s="935"/>
      <c r="Q97" s="935"/>
      <c r="R97" s="935"/>
      <c r="S97" s="935"/>
      <c r="T97" s="935"/>
      <c r="U97" s="935"/>
      <c r="V97" s="935"/>
      <c r="W97" s="936"/>
      <c r="X97" s="183"/>
      <c r="Y97" s="185"/>
      <c r="Z97" s="185"/>
      <c r="AA97" s="185"/>
      <c r="AB97" s="185"/>
      <c r="AC97" s="185"/>
      <c r="AD97" s="185"/>
      <c r="AE97" s="185"/>
      <c r="AF97" s="185"/>
      <c r="AG97" s="185"/>
      <c r="AH97" s="186"/>
    </row>
    <row r="98" spans="1:34" ht="15" customHeight="1" x14ac:dyDescent="0.25">
      <c r="A98" s="956" t="s">
        <v>70</v>
      </c>
      <c r="B98" s="956"/>
      <c r="C98" s="956"/>
      <c r="D98" s="956"/>
      <c r="E98" s="956"/>
      <c r="F98" s="956"/>
      <c r="G98" s="956"/>
      <c r="H98" s="956"/>
      <c r="I98" s="956"/>
      <c r="J98" s="956"/>
      <c r="K98" s="956"/>
      <c r="L98" s="956"/>
      <c r="M98" s="956"/>
      <c r="N98" s="956"/>
      <c r="O98" s="956"/>
      <c r="P98" s="956"/>
      <c r="Q98" s="956"/>
      <c r="R98" s="956"/>
      <c r="S98" s="956"/>
      <c r="T98" s="956"/>
      <c r="U98" s="956"/>
      <c r="V98" s="956"/>
      <c r="W98" s="956"/>
      <c r="X98" s="956"/>
      <c r="Y98" s="956"/>
      <c r="Z98" s="956"/>
      <c r="AA98" s="956"/>
      <c r="AB98" s="956"/>
      <c r="AC98" s="956"/>
      <c r="AD98" s="956"/>
      <c r="AE98" s="956"/>
      <c r="AF98" s="956"/>
      <c r="AG98" s="956"/>
      <c r="AH98" s="956"/>
    </row>
    <row r="99" spans="1:34" ht="15" customHeight="1" x14ac:dyDescent="0.25">
      <c r="A99" s="938" t="e">
        <f>A9</f>
        <v>#REF!</v>
      </c>
      <c r="B99" s="938"/>
      <c r="C99" s="938"/>
      <c r="D99" s="938"/>
      <c r="E99" s="938"/>
      <c r="F99" s="938"/>
      <c r="G99" s="10" t="s">
        <v>71</v>
      </c>
      <c r="M99" s="174"/>
      <c r="N99" s="174"/>
      <c r="O99" s="174"/>
      <c r="P99" s="174"/>
      <c r="Q99" s="176"/>
      <c r="R99" s="176"/>
      <c r="S99" s="176"/>
      <c r="T99" s="176"/>
      <c r="U99" s="176"/>
      <c r="V99" s="176"/>
      <c r="W99" s="176"/>
      <c r="X99" s="176"/>
      <c r="Y99" s="176"/>
      <c r="Z99" s="176"/>
      <c r="AA99" s="961" t="s">
        <v>72</v>
      </c>
      <c r="AB99" s="961"/>
      <c r="AC99" s="961"/>
      <c r="AD99" s="961"/>
      <c r="AE99" s="961"/>
      <c r="AF99" s="961"/>
      <c r="AG99" s="961"/>
      <c r="AH99" s="961"/>
    </row>
    <row r="100" spans="1:34" ht="15" customHeight="1" x14ac:dyDescent="0.25">
      <c r="A100" s="89" t="s">
        <v>161</v>
      </c>
    </row>
  </sheetData>
  <mergeCells count="80">
    <mergeCell ref="D88:K88"/>
    <mergeCell ref="A70:W70"/>
    <mergeCell ref="Y70:AH70"/>
    <mergeCell ref="A55:E55"/>
    <mergeCell ref="A61:D61"/>
    <mergeCell ref="X61:AH61"/>
    <mergeCell ref="M88:AH88"/>
    <mergeCell ref="M66:AH66"/>
    <mergeCell ref="A77:E77"/>
    <mergeCell ref="A69:E69"/>
    <mergeCell ref="V69:AH69"/>
    <mergeCell ref="A68:K68"/>
    <mergeCell ref="C66:J66"/>
    <mergeCell ref="A76:AH76"/>
    <mergeCell ref="AA77:AH77"/>
    <mergeCell ref="A71:W75"/>
    <mergeCell ref="A99:F99"/>
    <mergeCell ref="A90:K90"/>
    <mergeCell ref="A98:AH98"/>
    <mergeCell ref="AA99:AH99"/>
    <mergeCell ref="A92:W92"/>
    <mergeCell ref="A93:W97"/>
    <mergeCell ref="Y93:AH93"/>
    <mergeCell ref="Y92:AH92"/>
    <mergeCell ref="A91:E91"/>
    <mergeCell ref="V91:AH91"/>
    <mergeCell ref="X83:AH83"/>
    <mergeCell ref="X38:AH38"/>
    <mergeCell ref="Z42:AH42"/>
    <mergeCell ref="A46:E46"/>
    <mergeCell ref="Z65:AH65"/>
    <mergeCell ref="X48:AH48"/>
    <mergeCell ref="A49:W53"/>
    <mergeCell ref="X49:AH49"/>
    <mergeCell ref="A54:AH54"/>
    <mergeCell ref="A48:W48"/>
    <mergeCell ref="Z55:AH55"/>
    <mergeCell ref="A88:B88"/>
    <mergeCell ref="V46:AH46"/>
    <mergeCell ref="A36:F36"/>
    <mergeCell ref="A30:W34"/>
    <mergeCell ref="Y30:AH30"/>
    <mergeCell ref="A35:AH35"/>
    <mergeCell ref="A45:K45"/>
    <mergeCell ref="C43:I43"/>
    <mergeCell ref="L43:AH43"/>
    <mergeCell ref="Z36:AH36"/>
    <mergeCell ref="A43:B43"/>
    <mergeCell ref="A38:D38"/>
    <mergeCell ref="X71:AH71"/>
    <mergeCell ref="A66:B66"/>
    <mergeCell ref="Z87:AH87"/>
    <mergeCell ref="A83:D83"/>
    <mergeCell ref="A24:B24"/>
    <mergeCell ref="C24:H24"/>
    <mergeCell ref="A29:W29"/>
    <mergeCell ref="X19:AH19"/>
    <mergeCell ref="Y29:AH29"/>
    <mergeCell ref="K24:AH24"/>
    <mergeCell ref="Z23:AH23"/>
    <mergeCell ref="V27:AH27"/>
    <mergeCell ref="A19:D19"/>
    <mergeCell ref="A27:E27"/>
    <mergeCell ref="A26:K26"/>
    <mergeCell ref="A1:D1"/>
    <mergeCell ref="X1:AH1"/>
    <mergeCell ref="A6:B6"/>
    <mergeCell ref="J6:AH6"/>
    <mergeCell ref="Z5:AH5"/>
    <mergeCell ref="A8:K8"/>
    <mergeCell ref="C6:H6"/>
    <mergeCell ref="A16:AH16"/>
    <mergeCell ref="Y11:AH11"/>
    <mergeCell ref="Z17:AH17"/>
    <mergeCell ref="A9:E9"/>
    <mergeCell ref="V9:AH9"/>
    <mergeCell ref="A10:W10"/>
    <mergeCell ref="Y10:AH10"/>
    <mergeCell ref="A11:W15"/>
    <mergeCell ref="A17:F17"/>
  </mergeCells>
  <phoneticPr fontId="2" type="noConversion"/>
  <printOptions horizontalCentered="1"/>
  <pageMargins left="0.25" right="0.25" top="0" bottom="0" header="0" footer="0"/>
  <pageSetup paperSize="9" scale="95"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
  <sheetViews>
    <sheetView workbookViewId="0">
      <selection activeCell="I20" sqref="I20"/>
    </sheetView>
  </sheetViews>
  <sheetFormatPr defaultColWidth="9.140625" defaultRowHeight="12.75" x14ac:dyDescent="0.2"/>
  <cols>
    <col min="1" max="1" width="14.7109375" style="255" customWidth="1"/>
    <col min="2" max="2" width="13" style="255" customWidth="1"/>
    <col min="3" max="3" width="14" style="255" customWidth="1"/>
    <col min="4" max="4" width="14.28515625" style="255" customWidth="1"/>
    <col min="5" max="5" width="11.85546875" style="409" customWidth="1"/>
    <col min="6" max="6" width="9" style="409" customWidth="1"/>
    <col min="7" max="7" width="7.28515625" style="255" customWidth="1"/>
    <col min="8" max="8" width="7.7109375" style="255" customWidth="1"/>
    <col min="9" max="9" width="8.7109375" style="255" customWidth="1"/>
    <col min="10" max="10" width="7.42578125" style="255" customWidth="1"/>
    <col min="11" max="11" width="5.42578125" style="255" customWidth="1"/>
    <col min="12" max="12" width="4.7109375" style="255" customWidth="1"/>
    <col min="13" max="13" width="3.7109375" style="255" customWidth="1"/>
    <col min="14" max="14" width="4.7109375" style="255" customWidth="1"/>
    <col min="15" max="15" width="7.28515625" style="255" customWidth="1"/>
    <col min="16" max="16" width="5.7109375" style="255" customWidth="1"/>
    <col min="17" max="17" width="4.140625" style="255" customWidth="1"/>
    <col min="18" max="18" width="3.28515625" style="255" customWidth="1"/>
    <col min="19" max="19" width="7.7109375" style="255" customWidth="1"/>
    <col min="20" max="20" width="6.7109375" style="255" customWidth="1"/>
    <col min="21" max="21" width="5.7109375" style="255" customWidth="1"/>
    <col min="22" max="22" width="6.85546875" style="255" customWidth="1"/>
    <col min="23" max="23" width="7.7109375" style="255" customWidth="1"/>
    <col min="24" max="24" width="3.42578125" style="255" customWidth="1"/>
    <col min="25" max="25" width="12.7109375" style="255" customWidth="1"/>
    <col min="26" max="16384" width="9.140625" style="255"/>
  </cols>
  <sheetData>
    <row r="1" spans="1:26" ht="19.5" customHeight="1" x14ac:dyDescent="0.2">
      <c r="C1" s="756" t="s">
        <v>56</v>
      </c>
      <c r="D1" s="756"/>
      <c r="E1" s="756"/>
      <c r="F1" s="756"/>
      <c r="G1" s="756"/>
      <c r="H1" s="756"/>
      <c r="I1" s="756"/>
      <c r="J1" s="756"/>
      <c r="K1" s="756"/>
      <c r="L1" s="756"/>
      <c r="M1" s="756"/>
      <c r="N1" s="756"/>
      <c r="O1" s="756"/>
      <c r="P1" s="756"/>
      <c r="Q1" s="756"/>
      <c r="R1" s="756"/>
      <c r="S1" s="756"/>
      <c r="T1" s="756"/>
      <c r="U1" s="756"/>
      <c r="V1" s="756"/>
      <c r="W1" s="756"/>
      <c r="X1" s="350"/>
    </row>
    <row r="2" spans="1:26" ht="16.5" customHeight="1" x14ac:dyDescent="0.2">
      <c r="C2" s="757" t="s">
        <v>102</v>
      </c>
      <c r="D2" s="757"/>
      <c r="E2" s="757"/>
      <c r="F2" s="757"/>
      <c r="G2" s="757"/>
      <c r="H2" s="757"/>
      <c r="I2" s="757"/>
      <c r="J2" s="757"/>
      <c r="K2" s="757"/>
      <c r="L2" s="757"/>
      <c r="M2" s="757"/>
      <c r="N2" s="757"/>
      <c r="O2" s="757"/>
      <c r="P2" s="757"/>
      <c r="Q2" s="757"/>
      <c r="R2" s="757"/>
      <c r="S2" s="757"/>
      <c r="T2" s="757"/>
      <c r="U2" s="757"/>
      <c r="V2" s="757"/>
      <c r="W2" s="757"/>
      <c r="X2" s="149"/>
    </row>
    <row r="3" spans="1:26" ht="12" customHeight="1" x14ac:dyDescent="0.2">
      <c r="C3" s="351"/>
      <c r="D3" s="351"/>
      <c r="E3" s="410"/>
      <c r="F3" s="410"/>
      <c r="G3" s="351"/>
      <c r="H3" s="351"/>
      <c r="I3" s="351"/>
      <c r="J3" s="351"/>
      <c r="K3" s="351"/>
      <c r="L3" s="351"/>
      <c r="M3" s="351"/>
      <c r="N3" s="351"/>
      <c r="O3" s="351"/>
      <c r="P3" s="351"/>
      <c r="Q3" s="351"/>
      <c r="R3" s="351"/>
      <c r="S3" s="351"/>
      <c r="T3" s="351"/>
      <c r="U3" s="351"/>
      <c r="V3" s="351"/>
      <c r="W3" s="351"/>
      <c r="X3" s="312"/>
    </row>
    <row r="4" spans="1:26" ht="12" customHeight="1" x14ac:dyDescent="0.2">
      <c r="C4" s="971" t="s">
        <v>363</v>
      </c>
      <c r="D4" s="971"/>
      <c r="E4" s="971"/>
      <c r="F4" s="971"/>
      <c r="G4" s="971"/>
      <c r="H4" s="971"/>
      <c r="I4" s="971"/>
      <c r="J4" s="761" t="e">
        <f>#REF!</f>
        <v>#REF!</v>
      </c>
      <c r="K4" s="761"/>
      <c r="L4" s="761"/>
      <c r="M4" s="761"/>
      <c r="N4" s="761"/>
      <c r="O4" s="761"/>
      <c r="P4" s="761"/>
      <c r="Q4" s="761"/>
      <c r="S4" s="558"/>
      <c r="T4" s="558" t="s">
        <v>336</v>
      </c>
      <c r="U4" s="970" t="e">
        <f>#REF!</f>
        <v>#REF!</v>
      </c>
      <c r="V4" s="970"/>
      <c r="W4" s="970"/>
      <c r="X4" s="353"/>
    </row>
    <row r="5" spans="1:26" ht="12" customHeight="1" x14ac:dyDescent="0.2">
      <c r="C5" s="404"/>
      <c r="D5" s="404"/>
      <c r="E5" s="404"/>
      <c r="F5" s="404"/>
      <c r="G5" s="404"/>
      <c r="H5" s="404"/>
      <c r="I5" s="404"/>
      <c r="J5" s="544"/>
      <c r="K5" s="544"/>
      <c r="L5" s="544"/>
      <c r="M5" s="544"/>
      <c r="N5" s="544"/>
      <c r="O5" s="544"/>
      <c r="P5" s="544"/>
      <c r="Q5" s="544"/>
      <c r="S5" s="558"/>
      <c r="T5" s="558"/>
      <c r="U5" s="545"/>
      <c r="V5" s="545"/>
      <c r="W5" s="545"/>
      <c r="X5" s="353"/>
    </row>
    <row r="6" spans="1:26" ht="12" customHeight="1" x14ac:dyDescent="0.2">
      <c r="C6" s="404"/>
      <c r="D6" s="404"/>
      <c r="E6" s="404"/>
      <c r="F6" s="404"/>
      <c r="G6" s="404"/>
      <c r="H6" s="404"/>
      <c r="I6" s="404"/>
      <c r="J6" s="544"/>
      <c r="K6" s="544"/>
      <c r="L6" s="544"/>
      <c r="M6" s="544"/>
      <c r="N6" s="544"/>
      <c r="O6" s="544"/>
      <c r="P6" s="544"/>
      <c r="Q6" s="544"/>
      <c r="S6" s="558"/>
      <c r="T6" s="558"/>
      <c r="U6" s="545"/>
      <c r="V6" s="545"/>
      <c r="W6" s="545"/>
      <c r="X6" s="353"/>
    </row>
    <row r="7" spans="1:26" ht="12" customHeight="1" x14ac:dyDescent="0.2">
      <c r="C7" s="354"/>
      <c r="D7" s="354"/>
      <c r="E7" s="411"/>
      <c r="F7" s="411"/>
      <c r="G7" s="354"/>
      <c r="H7" s="355"/>
      <c r="I7" s="354"/>
      <c r="J7" s="354"/>
      <c r="K7" s="354"/>
      <c r="L7" s="354"/>
      <c r="M7" s="354"/>
      <c r="N7" s="354"/>
      <c r="O7" s="354"/>
      <c r="P7" s="354"/>
      <c r="Q7" s="354"/>
      <c r="R7" s="354"/>
      <c r="S7" s="354"/>
      <c r="T7" s="354"/>
      <c r="U7" s="354"/>
      <c r="V7" s="354"/>
      <c r="W7" s="354"/>
      <c r="X7" s="354"/>
    </row>
    <row r="8" spans="1:26" s="401" customFormat="1" ht="50.25" customHeight="1" x14ac:dyDescent="0.2">
      <c r="A8" s="398" t="s">
        <v>364</v>
      </c>
      <c r="B8" s="398" t="s">
        <v>365</v>
      </c>
      <c r="C8" s="398" t="s">
        <v>361</v>
      </c>
      <c r="D8" s="398" t="s">
        <v>362</v>
      </c>
      <c r="E8" s="412" t="s">
        <v>298</v>
      </c>
      <c r="F8" s="412" t="s">
        <v>300</v>
      </c>
      <c r="G8" s="398" t="s">
        <v>299</v>
      </c>
      <c r="H8" s="405" t="s">
        <v>76</v>
      </c>
      <c r="I8" s="405" t="s">
        <v>37</v>
      </c>
      <c r="J8" s="405" t="s">
        <v>45</v>
      </c>
      <c r="K8" s="405" t="s">
        <v>90</v>
      </c>
      <c r="L8" s="405" t="s">
        <v>79</v>
      </c>
      <c r="M8" s="405" t="s">
        <v>83</v>
      </c>
      <c r="N8" s="405" t="s">
        <v>44</v>
      </c>
      <c r="O8" s="405" t="s">
        <v>2</v>
      </c>
      <c r="P8" s="405" t="s">
        <v>20</v>
      </c>
      <c r="Q8" s="405" t="s">
        <v>18</v>
      </c>
      <c r="R8" s="405" t="s">
        <v>19</v>
      </c>
      <c r="S8" s="405" t="s">
        <v>46</v>
      </c>
      <c r="T8" s="406" t="s">
        <v>111</v>
      </c>
      <c r="U8" s="406" t="s">
        <v>91</v>
      </c>
      <c r="V8" s="406" t="s">
        <v>154</v>
      </c>
      <c r="W8" s="406" t="s">
        <v>50</v>
      </c>
      <c r="X8" s="399"/>
      <c r="Y8" s="400"/>
    </row>
    <row r="9" spans="1:26" s="302" customFormat="1" ht="9.9499999999999993" customHeight="1" x14ac:dyDescent="0.2">
      <c r="A9" s="562"/>
      <c r="B9" s="562"/>
      <c r="C9" s="560"/>
      <c r="D9" s="192"/>
      <c r="E9" s="192"/>
      <c r="F9" s="192"/>
      <c r="G9" s="192">
        <f>E9+1</f>
        <v>1</v>
      </c>
      <c r="H9" s="192">
        <f t="shared" ref="H9:W9" si="0">G9+1</f>
        <v>2</v>
      </c>
      <c r="I9" s="192">
        <f t="shared" si="0"/>
        <v>3</v>
      </c>
      <c r="J9" s="192">
        <f t="shared" si="0"/>
        <v>4</v>
      </c>
      <c r="K9" s="192"/>
      <c r="L9" s="192">
        <f>J9+1</f>
        <v>5</v>
      </c>
      <c r="M9" s="192">
        <f t="shared" si="0"/>
        <v>6</v>
      </c>
      <c r="N9" s="192">
        <f t="shared" si="0"/>
        <v>7</v>
      </c>
      <c r="O9" s="192">
        <f t="shared" si="0"/>
        <v>8</v>
      </c>
      <c r="P9" s="192">
        <f t="shared" si="0"/>
        <v>9</v>
      </c>
      <c r="Q9" s="192">
        <f t="shared" si="0"/>
        <v>10</v>
      </c>
      <c r="R9" s="192">
        <f t="shared" si="0"/>
        <v>11</v>
      </c>
      <c r="S9" s="192">
        <f>R9+1</f>
        <v>12</v>
      </c>
      <c r="T9" s="192">
        <f t="shared" si="0"/>
        <v>13</v>
      </c>
      <c r="U9" s="192">
        <f t="shared" si="0"/>
        <v>14</v>
      </c>
      <c r="V9" s="192">
        <f t="shared" si="0"/>
        <v>15</v>
      </c>
      <c r="W9" s="192">
        <f t="shared" si="0"/>
        <v>16</v>
      </c>
      <c r="X9" s="13"/>
      <c r="Y9" s="301"/>
    </row>
    <row r="10" spans="1:26" ht="15" customHeight="1" x14ac:dyDescent="0.2">
      <c r="A10" s="359"/>
      <c r="B10" s="359"/>
      <c r="C10" s="407"/>
      <c r="D10" s="407"/>
      <c r="E10" s="413"/>
      <c r="F10" s="413"/>
      <c r="G10" s="408"/>
      <c r="H10" s="967" t="s">
        <v>21</v>
      </c>
      <c r="I10" s="968"/>
      <c r="J10" s="968"/>
      <c r="K10" s="968"/>
      <c r="L10" s="968"/>
      <c r="M10" s="968"/>
      <c r="N10" s="968"/>
      <c r="O10" s="968"/>
      <c r="P10" s="968"/>
      <c r="Q10" s="968"/>
      <c r="R10" s="968"/>
      <c r="S10" s="968"/>
      <c r="T10" s="968"/>
      <c r="U10" s="968"/>
      <c r="V10" s="968"/>
      <c r="W10" s="969"/>
      <c r="X10" s="59"/>
      <c r="Y10" s="356"/>
    </row>
    <row r="11" spans="1:26" s="550" customFormat="1" ht="15" customHeight="1" x14ac:dyDescent="0.2">
      <c r="A11" s="561"/>
      <c r="B11" s="547"/>
      <c r="C11" s="561">
        <v>42552</v>
      </c>
      <c r="D11" s="551">
        <v>42552</v>
      </c>
      <c r="E11" s="552">
        <f>D11-C11</f>
        <v>0</v>
      </c>
      <c r="F11" s="559">
        <f>DAY(EOMONTH(D11,0))</f>
        <v>31</v>
      </c>
      <c r="G11" s="546"/>
      <c r="H11" s="546"/>
      <c r="I11" s="363">
        <f>((H11-G11)*E11)/F11</f>
        <v>0</v>
      </c>
      <c r="J11" s="363">
        <f>I11</f>
        <v>0</v>
      </c>
      <c r="K11" s="553">
        <v>0</v>
      </c>
      <c r="L11" s="363">
        <v>0</v>
      </c>
      <c r="M11" s="363">
        <v>0</v>
      </c>
      <c r="N11" s="363">
        <v>0</v>
      </c>
      <c r="O11" s="363"/>
      <c r="P11" s="363"/>
      <c r="Q11" s="363">
        <v>0</v>
      </c>
      <c r="R11" s="363">
        <v>0</v>
      </c>
      <c r="S11" s="362">
        <f>SUM(J11:R11)</f>
        <v>0</v>
      </c>
      <c r="T11" s="363"/>
      <c r="U11" s="363"/>
      <c r="V11" s="363"/>
      <c r="W11" s="362">
        <f>ROUND(S11+T11+V11+U11,0)</f>
        <v>0</v>
      </c>
      <c r="X11" s="357"/>
      <c r="Y11" s="549"/>
    </row>
    <row r="12" spans="1:26" s="550" customFormat="1" ht="15" customHeight="1" x14ac:dyDescent="0.2">
      <c r="A12" s="561">
        <v>42702</v>
      </c>
      <c r="B12" s="547" t="s">
        <v>366</v>
      </c>
      <c r="C12" s="561">
        <v>42693</v>
      </c>
      <c r="D12" s="551">
        <v>42704</v>
      </c>
      <c r="E12" s="552">
        <f>D12-C12</f>
        <v>11</v>
      </c>
      <c r="F12" s="559">
        <f>DAY(EOMONTH(D12,0))</f>
        <v>30</v>
      </c>
      <c r="G12" s="1"/>
      <c r="H12" s="374"/>
      <c r="I12" s="363">
        <f>ROUND(((H12-G12)*E12)/F12,0)</f>
        <v>0</v>
      </c>
      <c r="J12" s="363">
        <f>I12</f>
        <v>0</v>
      </c>
      <c r="K12" s="553">
        <v>0</v>
      </c>
      <c r="L12" s="363">
        <v>0</v>
      </c>
      <c r="M12" s="363">
        <v>0</v>
      </c>
      <c r="N12" s="363">
        <v>0</v>
      </c>
      <c r="O12" s="363"/>
      <c r="P12" s="363"/>
      <c r="Q12" s="363">
        <v>0</v>
      </c>
      <c r="R12" s="363">
        <v>0</v>
      </c>
      <c r="S12" s="362">
        <f>SUM(J12:R12)</f>
        <v>0</v>
      </c>
      <c r="T12" s="363"/>
      <c r="U12" s="363"/>
      <c r="V12" s="363"/>
      <c r="W12" s="362">
        <f>ROUND(S12+T12+V12+U12,0)</f>
        <v>0</v>
      </c>
      <c r="X12" s="554"/>
      <c r="Y12" s="555"/>
    </row>
    <row r="13" spans="1:26" s="557" customFormat="1" ht="15" customHeight="1" x14ac:dyDescent="0.2">
      <c r="A13" s="561"/>
      <c r="B13" s="547"/>
      <c r="C13" s="561">
        <v>42552</v>
      </c>
      <c r="D13" s="551">
        <v>42552</v>
      </c>
      <c r="E13" s="552">
        <f>D13-C13</f>
        <v>0</v>
      </c>
      <c r="F13" s="559">
        <f>DAY(EOMONTH(D13,0))</f>
        <v>31</v>
      </c>
      <c r="G13" s="1"/>
      <c r="H13" s="374"/>
      <c r="I13" s="363">
        <f>((H13-G13)*E13)/F13</f>
        <v>0</v>
      </c>
      <c r="J13" s="363">
        <f>I13</f>
        <v>0</v>
      </c>
      <c r="K13" s="553">
        <v>0</v>
      </c>
      <c r="L13" s="363">
        <v>0</v>
      </c>
      <c r="M13" s="363">
        <v>0</v>
      </c>
      <c r="N13" s="363">
        <v>0</v>
      </c>
      <c r="O13" s="363"/>
      <c r="P13" s="363"/>
      <c r="Q13" s="363">
        <v>0</v>
      </c>
      <c r="R13" s="363">
        <v>0</v>
      </c>
      <c r="S13" s="362">
        <f>SUM(J13:R13)</f>
        <v>0</v>
      </c>
      <c r="T13" s="363"/>
      <c r="U13" s="363"/>
      <c r="V13" s="363"/>
      <c r="W13" s="362">
        <f>ROUND(S13+T13+V13+U13,0)</f>
        <v>0</v>
      </c>
      <c r="X13" s="554"/>
      <c r="Y13" s="555"/>
      <c r="Z13" s="556"/>
    </row>
    <row r="14" spans="1:26" s="557" customFormat="1" ht="15" customHeight="1" x14ac:dyDescent="0.2">
      <c r="A14" s="561"/>
      <c r="B14" s="547"/>
      <c r="C14" s="561">
        <v>42552</v>
      </c>
      <c r="D14" s="551">
        <v>42552</v>
      </c>
      <c r="E14" s="552">
        <f>D14-C14</f>
        <v>0</v>
      </c>
      <c r="F14" s="559">
        <f>DAY(EOMONTH(D14,0))</f>
        <v>31</v>
      </c>
      <c r="G14" s="1"/>
      <c r="H14" s="374"/>
      <c r="I14" s="363">
        <f>((H14-G14)*E14)/F14</f>
        <v>0</v>
      </c>
      <c r="J14" s="363">
        <f>I14</f>
        <v>0</v>
      </c>
      <c r="K14" s="553">
        <v>0</v>
      </c>
      <c r="L14" s="363">
        <v>0</v>
      </c>
      <c r="M14" s="363">
        <v>0</v>
      </c>
      <c r="N14" s="363">
        <v>0</v>
      </c>
      <c r="O14" s="363"/>
      <c r="P14" s="363"/>
      <c r="Q14" s="363">
        <v>0</v>
      </c>
      <c r="R14" s="363">
        <v>0</v>
      </c>
      <c r="S14" s="362">
        <f>SUM(J14:R14)</f>
        <v>0</v>
      </c>
      <c r="T14" s="363"/>
      <c r="U14" s="363"/>
      <c r="V14" s="363"/>
      <c r="W14" s="362">
        <f>ROUND(S14+T14+V14+U14,0)</f>
        <v>0</v>
      </c>
      <c r="X14" s="554"/>
      <c r="Y14" s="555"/>
    </row>
    <row r="15" spans="1:26" s="256" customFormat="1" ht="15" customHeight="1" x14ac:dyDescent="0.2">
      <c r="A15" s="373"/>
      <c r="B15" s="373"/>
      <c r="C15" s="372"/>
      <c r="D15" s="372"/>
      <c r="E15" s="414"/>
      <c r="F15" s="414"/>
      <c r="G15" s="373"/>
      <c r="H15" s="380"/>
      <c r="I15" s="380"/>
      <c r="J15" s="380"/>
      <c r="K15" s="380"/>
      <c r="L15" s="380"/>
      <c r="M15" s="380"/>
      <c r="N15" s="380"/>
      <c r="O15" s="380"/>
      <c r="P15" s="381"/>
      <c r="Q15" s="381"/>
      <c r="R15" s="381"/>
      <c r="S15" s="381"/>
      <c r="T15" s="381"/>
      <c r="U15" s="381"/>
      <c r="V15" s="381"/>
      <c r="W15" s="382"/>
      <c r="X15" s="375"/>
      <c r="Y15" s="369"/>
    </row>
    <row r="16" spans="1:26" ht="15" customHeight="1" x14ac:dyDescent="0.2">
      <c r="A16" s="359"/>
      <c r="B16" s="359"/>
      <c r="C16" s="383"/>
      <c r="D16" s="383"/>
      <c r="E16" s="415" t="s">
        <v>22</v>
      </c>
      <c r="F16" s="415"/>
      <c r="G16" s="384"/>
      <c r="H16" s="385">
        <f t="shared" ref="H16:W16" si="1">SUM(H11:H15)</f>
        <v>0</v>
      </c>
      <c r="I16" s="385">
        <f t="shared" si="1"/>
        <v>0</v>
      </c>
      <c r="J16" s="385">
        <f t="shared" si="1"/>
        <v>0</v>
      </c>
      <c r="K16" s="385">
        <f t="shared" si="1"/>
        <v>0</v>
      </c>
      <c r="L16" s="385">
        <f t="shared" si="1"/>
        <v>0</v>
      </c>
      <c r="M16" s="385">
        <f t="shared" si="1"/>
        <v>0</v>
      </c>
      <c r="N16" s="385">
        <f t="shared" si="1"/>
        <v>0</v>
      </c>
      <c r="O16" s="385">
        <f t="shared" si="1"/>
        <v>0</v>
      </c>
      <c r="P16" s="385">
        <f t="shared" si="1"/>
        <v>0</v>
      </c>
      <c r="Q16" s="385">
        <f t="shared" si="1"/>
        <v>0</v>
      </c>
      <c r="R16" s="385">
        <f t="shared" si="1"/>
        <v>0</v>
      </c>
      <c r="S16" s="385">
        <f t="shared" si="1"/>
        <v>0</v>
      </c>
      <c r="T16" s="385">
        <f t="shared" si="1"/>
        <v>0</v>
      </c>
      <c r="U16" s="385">
        <f t="shared" si="1"/>
        <v>0</v>
      </c>
      <c r="V16" s="385">
        <f t="shared" si="1"/>
        <v>0</v>
      </c>
      <c r="W16" s="385">
        <f t="shared" si="1"/>
        <v>0</v>
      </c>
      <c r="X16" s="375"/>
      <c r="Y16" s="366"/>
    </row>
  </sheetData>
  <mergeCells count="6">
    <mergeCell ref="H10:W10"/>
    <mergeCell ref="C1:W1"/>
    <mergeCell ref="C2:W2"/>
    <mergeCell ref="J4:Q4"/>
    <mergeCell ref="U4:W4"/>
    <mergeCell ref="C4:I4"/>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H34"/>
  <sheetViews>
    <sheetView workbookViewId="0">
      <selection activeCell="A11" sqref="A11:F16"/>
    </sheetView>
  </sheetViews>
  <sheetFormatPr defaultColWidth="9.140625" defaultRowHeight="15.95" customHeight="1" x14ac:dyDescent="0.2"/>
  <cols>
    <col min="1" max="1" width="4.42578125" style="93" customWidth="1"/>
    <col min="2" max="2" width="27.140625" style="93" customWidth="1"/>
    <col min="3" max="6" width="12.7109375" style="93" customWidth="1"/>
    <col min="7" max="7" width="9.140625" style="93"/>
    <col min="8" max="8" width="9.7109375" style="93" bestFit="1" customWidth="1"/>
    <col min="9" max="16384" width="9.140625" style="93"/>
  </cols>
  <sheetData>
    <row r="1" spans="1:6" ht="15.95" customHeight="1" x14ac:dyDescent="0.2">
      <c r="A1" s="975" t="s">
        <v>56</v>
      </c>
      <c r="B1" s="975"/>
      <c r="C1" s="975"/>
      <c r="D1" s="975"/>
      <c r="E1" s="975"/>
      <c r="F1" s="975"/>
    </row>
    <row r="2" spans="1:6" ht="15.95" customHeight="1" x14ac:dyDescent="0.2">
      <c r="A2" s="901" t="s">
        <v>102</v>
      </c>
      <c r="B2" s="901"/>
      <c r="C2" s="901"/>
      <c r="D2" s="901"/>
      <c r="E2" s="901"/>
      <c r="F2" s="901"/>
    </row>
    <row r="3" spans="1:6" ht="15.95" customHeight="1" x14ac:dyDescent="0.2">
      <c r="A3" s="119"/>
      <c r="B3" s="119"/>
      <c r="C3" s="119"/>
      <c r="D3" s="119"/>
      <c r="E3" s="119"/>
      <c r="F3" s="119"/>
    </row>
    <row r="4" spans="1:6" ht="18" customHeight="1" x14ac:dyDescent="0.2">
      <c r="A4" s="889" t="s">
        <v>59</v>
      </c>
      <c r="B4" s="889"/>
      <c r="C4" s="889"/>
      <c r="D4" s="889"/>
      <c r="E4" s="889"/>
      <c r="F4" s="889"/>
    </row>
    <row r="5" spans="1:6" ht="18" customHeight="1" x14ac:dyDescent="0.2">
      <c r="A5" s="150"/>
      <c r="B5" s="150"/>
      <c r="C5" s="889" t="s">
        <v>94</v>
      </c>
      <c r="D5" s="889"/>
      <c r="E5" s="150"/>
      <c r="F5" s="150"/>
    </row>
    <row r="6" spans="1:6" ht="18" customHeight="1" x14ac:dyDescent="0.2">
      <c r="A6" s="150"/>
      <c r="B6" s="150"/>
      <c r="C6" s="150"/>
      <c r="D6" s="150"/>
      <c r="E6" s="150"/>
      <c r="F6" s="150"/>
    </row>
    <row r="7" spans="1:6" ht="18" customHeight="1" x14ac:dyDescent="0.2">
      <c r="B7" s="976" t="s">
        <v>81</v>
      </c>
      <c r="C7" s="976"/>
      <c r="D7" s="977">
        <f>'Own PF'!D7</f>
        <v>43130</v>
      </c>
      <c r="E7" s="977"/>
    </row>
    <row r="8" spans="1:6" ht="18" customHeight="1" x14ac:dyDescent="0.2">
      <c r="B8" s="94"/>
      <c r="C8" s="94"/>
      <c r="D8" s="95"/>
    </row>
    <row r="9" spans="1:6" ht="18" customHeight="1" x14ac:dyDescent="0.2">
      <c r="A9" s="127" t="s">
        <v>40</v>
      </c>
      <c r="B9" s="128" t="s">
        <v>1</v>
      </c>
      <c r="C9" s="128" t="s">
        <v>43</v>
      </c>
      <c r="D9" s="127" t="s">
        <v>48</v>
      </c>
      <c r="E9" s="127" t="s">
        <v>49</v>
      </c>
      <c r="F9" s="127" t="s">
        <v>8</v>
      </c>
    </row>
    <row r="10" spans="1:6" ht="18" customHeight="1" x14ac:dyDescent="0.2">
      <c r="A10" s="137"/>
      <c r="B10" s="138"/>
      <c r="C10" s="138"/>
      <c r="D10" s="137"/>
      <c r="E10" s="137"/>
      <c r="F10" s="137"/>
    </row>
    <row r="11" spans="1:6" ht="18" customHeight="1" x14ac:dyDescent="0.2">
      <c r="A11" s="486"/>
      <c r="B11" s="487"/>
      <c r="C11" s="487"/>
      <c r="D11" s="486"/>
      <c r="E11" s="486"/>
      <c r="F11" s="486"/>
    </row>
    <row r="12" spans="1:6" ht="18" customHeight="1" x14ac:dyDescent="0.2">
      <c r="A12" s="486"/>
      <c r="B12" s="487"/>
      <c r="C12" s="487"/>
      <c r="D12" s="486"/>
      <c r="E12" s="486"/>
      <c r="F12" s="486"/>
    </row>
    <row r="13" spans="1:6" ht="18" customHeight="1" x14ac:dyDescent="0.2">
      <c r="A13" s="486"/>
      <c r="B13" s="487"/>
      <c r="C13" s="487"/>
      <c r="D13" s="486"/>
      <c r="E13" s="486"/>
      <c r="F13" s="486"/>
    </row>
    <row r="14" spans="1:6" ht="18" customHeight="1" x14ac:dyDescent="0.2">
      <c r="A14" s="486"/>
      <c r="B14" s="487"/>
      <c r="C14" s="487"/>
      <c r="D14" s="486"/>
      <c r="E14" s="486"/>
      <c r="F14" s="486"/>
    </row>
    <row r="15" spans="1:6" ht="18" customHeight="1" x14ac:dyDescent="0.2">
      <c r="A15" s="486"/>
      <c r="B15" s="487"/>
      <c r="C15" s="487"/>
      <c r="D15" s="486"/>
      <c r="E15" s="486"/>
      <c r="F15" s="486"/>
    </row>
    <row r="16" spans="1:6" ht="18" customHeight="1" x14ac:dyDescent="0.2">
      <c r="A16" s="486"/>
      <c r="B16" s="487"/>
      <c r="C16" s="487"/>
      <c r="D16" s="486"/>
      <c r="E16" s="486"/>
      <c r="F16" s="486"/>
    </row>
    <row r="17" spans="1:8" ht="18" customHeight="1" x14ac:dyDescent="0.2">
      <c r="A17" s="110"/>
      <c r="B17" s="111"/>
      <c r="C17" s="107"/>
      <c r="D17" s="112"/>
      <c r="E17" s="131"/>
      <c r="F17" s="131"/>
      <c r="H17" s="143"/>
    </row>
    <row r="18" spans="1:8" ht="18" customHeight="1" x14ac:dyDescent="0.2">
      <c r="A18" s="105"/>
      <c r="B18" s="117"/>
      <c r="C18" s="107"/>
      <c r="D18" s="118"/>
      <c r="E18" s="142"/>
      <c r="F18" s="118"/>
      <c r="H18" s="147"/>
    </row>
    <row r="19" spans="1:8" ht="18" customHeight="1" x14ac:dyDescent="0.2">
      <c r="A19" s="972" t="s">
        <v>78</v>
      </c>
      <c r="B19" s="973"/>
      <c r="C19" s="974"/>
      <c r="D19" s="135">
        <f>D17</f>
        <v>0</v>
      </c>
      <c r="E19" s="135">
        <f>E17</f>
        <v>0</v>
      </c>
      <c r="F19" s="135">
        <f>F17</f>
        <v>0</v>
      </c>
      <c r="H19" s="147"/>
    </row>
    <row r="24" spans="1:8" ht="15.95" customHeight="1" x14ac:dyDescent="0.2">
      <c r="A24" s="98"/>
      <c r="B24" s="98" t="s">
        <v>14</v>
      </c>
      <c r="C24" s="98"/>
      <c r="D24" s="96"/>
      <c r="E24" s="96" t="s">
        <v>47</v>
      </c>
      <c r="F24" s="98"/>
    </row>
    <row r="25" spans="1:8" ht="15.95" customHeight="1" x14ac:dyDescent="0.2">
      <c r="A25" s="98"/>
      <c r="B25" s="99"/>
      <c r="C25" s="98"/>
      <c r="D25" s="98"/>
      <c r="E25" s="100"/>
      <c r="F25" s="101"/>
    </row>
    <row r="26" spans="1:8" ht="15.95" customHeight="1" x14ac:dyDescent="0.2">
      <c r="A26" s="98"/>
      <c r="B26" s="99"/>
      <c r="C26" s="98"/>
      <c r="D26" s="98"/>
      <c r="E26" s="98"/>
      <c r="F26" s="98"/>
    </row>
    <row r="27" spans="1:8" ht="15.95" customHeight="1" x14ac:dyDescent="0.2">
      <c r="A27" s="98"/>
      <c r="B27" s="99"/>
      <c r="C27" s="98"/>
      <c r="D27" s="98"/>
      <c r="E27" s="100"/>
      <c r="F27" s="101"/>
    </row>
    <row r="28" spans="1:8" ht="15.95" customHeight="1" x14ac:dyDescent="0.2">
      <c r="B28" s="93" t="s">
        <v>105</v>
      </c>
      <c r="E28" s="102" t="s">
        <v>54</v>
      </c>
      <c r="F28" s="267" t="e">
        <f>'Own PF'!F32</f>
        <v>#REF!</v>
      </c>
    </row>
    <row r="30" spans="1:8" ht="15.95" customHeight="1" x14ac:dyDescent="0.2">
      <c r="B30" s="93" t="e">
        <f>'Own PF'!B34</f>
        <v>#REF!</v>
      </c>
    </row>
    <row r="31" spans="1:8" ht="15.95" customHeight="1" x14ac:dyDescent="0.2">
      <c r="B31" s="93" t="str">
        <f>'Own PF'!B35</f>
        <v>Central Accounts Department</v>
      </c>
    </row>
    <row r="32" spans="1:8" ht="15.95" customHeight="1" x14ac:dyDescent="0.2">
      <c r="B32" s="93" t="str">
        <f>'Own PF'!B36</f>
        <v>Bangladesh Development Bank Limited</v>
      </c>
    </row>
    <row r="33" spans="2:6" ht="15.95" customHeight="1" x14ac:dyDescent="0.2">
      <c r="B33" s="93" t="str">
        <f>'Own PF'!B37</f>
        <v>Head Office</v>
      </c>
      <c r="F33" s="143" t="e">
        <f>F19+'Own PF'!F23-#REF!</f>
        <v>#REF!</v>
      </c>
    </row>
    <row r="34" spans="2:6" ht="15.95" customHeight="1" x14ac:dyDescent="0.2">
      <c r="B34" s="93" t="str">
        <f>'Own PF'!B38</f>
        <v>Dhaka</v>
      </c>
    </row>
  </sheetData>
  <mergeCells count="7">
    <mergeCell ref="A19:C19"/>
    <mergeCell ref="A1:F1"/>
    <mergeCell ref="A2:F2"/>
    <mergeCell ref="A4:F4"/>
    <mergeCell ref="B7:C7"/>
    <mergeCell ref="C5:D5"/>
    <mergeCell ref="D7:E7"/>
  </mergeCells>
  <phoneticPr fontId="2" type="noConversion"/>
  <printOptions horizontalCentered="1"/>
  <pageMargins left="0.75" right="0.75" top="0.5" bottom="1" header="0" footer="0"/>
  <pageSetup paperSize="9" orientation="portrait" r:id="rId1"/>
  <headerFooter alignWithMargins="0">
    <oddFooter>&amp;L&amp;"Arial Narrow,Regular"&amp;8&amp;Z&amp;F&amp;R&amp;"Arial Narrow,Regular"&amp;8By Arif, SO</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G33"/>
  <sheetViews>
    <sheetView workbookViewId="0">
      <selection activeCell="A11" sqref="A11:F16"/>
    </sheetView>
  </sheetViews>
  <sheetFormatPr defaultColWidth="9.140625" defaultRowHeight="15.95" customHeight="1" x14ac:dyDescent="0.2"/>
  <cols>
    <col min="1" max="1" width="4.42578125" style="93" customWidth="1"/>
    <col min="2" max="2" width="27.140625" style="93" customWidth="1"/>
    <col min="3" max="6" width="12.7109375" style="93" customWidth="1"/>
    <col min="7" max="7" width="6.85546875" style="93" customWidth="1"/>
    <col min="8" max="16384" width="9.140625" style="93"/>
  </cols>
  <sheetData>
    <row r="1" spans="1:7" ht="18" customHeight="1" x14ac:dyDescent="0.2">
      <c r="A1" s="975" t="s">
        <v>56</v>
      </c>
      <c r="B1" s="975"/>
      <c r="C1" s="975"/>
      <c r="D1" s="975"/>
      <c r="E1" s="975"/>
      <c r="F1" s="975"/>
      <c r="G1" s="120"/>
    </row>
    <row r="2" spans="1:7" ht="18" customHeight="1" x14ac:dyDescent="0.2">
      <c r="A2" s="901" t="s">
        <v>102</v>
      </c>
      <c r="B2" s="901"/>
      <c r="C2" s="901"/>
      <c r="D2" s="901"/>
      <c r="E2" s="901"/>
      <c r="F2" s="901"/>
    </row>
    <row r="3" spans="1:7" ht="15" customHeight="1" x14ac:dyDescent="0.2">
      <c r="A3" s="119"/>
      <c r="B3" s="121"/>
      <c r="C3" s="121"/>
      <c r="D3" s="121"/>
      <c r="E3" s="121"/>
      <c r="F3" s="121"/>
      <c r="G3" s="98"/>
    </row>
    <row r="4" spans="1:7" ht="15" customHeight="1" x14ac:dyDescent="0.2">
      <c r="A4" s="895" t="s">
        <v>93</v>
      </c>
      <c r="B4" s="897"/>
      <c r="C4" s="897"/>
      <c r="D4" s="897"/>
      <c r="E4" s="897"/>
      <c r="F4" s="897"/>
      <c r="G4" s="122"/>
    </row>
    <row r="5" spans="1:7" ht="15" customHeight="1" x14ac:dyDescent="0.2">
      <c r="A5" s="98"/>
      <c r="B5" s="976" t="s">
        <v>63</v>
      </c>
      <c r="C5" s="976"/>
      <c r="D5" s="976"/>
      <c r="E5" s="978" t="e">
        <f>bf!D7</f>
        <v>#REF!</v>
      </c>
      <c r="F5" s="978"/>
      <c r="G5" s="98"/>
    </row>
    <row r="6" spans="1:7" ht="15" customHeight="1" x14ac:dyDescent="0.2">
      <c r="A6" s="98"/>
      <c r="B6" s="124"/>
      <c r="C6" s="124"/>
      <c r="D6" s="124"/>
      <c r="E6" s="124"/>
      <c r="F6" s="124"/>
      <c r="G6" s="98"/>
    </row>
    <row r="7" spans="1:7" ht="15" customHeight="1" x14ac:dyDescent="0.2">
      <c r="A7" s="98"/>
      <c r="B7" s="100"/>
      <c r="C7" s="890" t="s">
        <v>94</v>
      </c>
      <c r="D7" s="890"/>
      <c r="E7" s="98"/>
      <c r="F7" s="98"/>
      <c r="G7" s="98"/>
    </row>
    <row r="8" spans="1:7" ht="15" customHeight="1" x14ac:dyDescent="0.2">
      <c r="B8" s="94"/>
      <c r="C8" s="125"/>
      <c r="D8" s="99"/>
      <c r="E8" s="98"/>
      <c r="F8" s="98"/>
      <c r="G8" s="98"/>
    </row>
    <row r="9" spans="1:7" ht="18" customHeight="1" x14ac:dyDescent="0.2">
      <c r="A9" s="126" t="s">
        <v>75</v>
      </c>
      <c r="B9" s="113" t="s">
        <v>1</v>
      </c>
      <c r="C9" s="128" t="s">
        <v>43</v>
      </c>
      <c r="D9" s="127" t="s">
        <v>48</v>
      </c>
      <c r="E9" s="128" t="s">
        <v>5</v>
      </c>
      <c r="F9" s="128" t="s">
        <v>8</v>
      </c>
      <c r="G9" s="98"/>
    </row>
    <row r="10" spans="1:7" ht="18" customHeight="1" x14ac:dyDescent="0.2">
      <c r="A10" s="136"/>
      <c r="B10" s="115"/>
      <c r="C10" s="115"/>
      <c r="D10" s="137"/>
      <c r="E10" s="138"/>
      <c r="F10" s="138"/>
      <c r="G10" s="98"/>
    </row>
    <row r="11" spans="1:7" ht="18" customHeight="1" x14ac:dyDescent="0.2">
      <c r="A11" s="488"/>
      <c r="B11" s="489"/>
      <c r="C11" s="489"/>
      <c r="D11" s="486"/>
      <c r="E11" s="487"/>
      <c r="F11" s="487"/>
      <c r="G11" s="98"/>
    </row>
    <row r="12" spans="1:7" ht="18" customHeight="1" x14ac:dyDescent="0.2">
      <c r="A12" s="488"/>
      <c r="B12" s="489"/>
      <c r="C12" s="489"/>
      <c r="D12" s="486"/>
      <c r="E12" s="487"/>
      <c r="F12" s="487"/>
      <c r="G12" s="98"/>
    </row>
    <row r="13" spans="1:7" ht="18" customHeight="1" x14ac:dyDescent="0.2">
      <c r="A13" s="488"/>
      <c r="B13" s="489"/>
      <c r="C13" s="489"/>
      <c r="D13" s="486"/>
      <c r="E13" s="487"/>
      <c r="F13" s="487"/>
      <c r="G13" s="98"/>
    </row>
    <row r="14" spans="1:7" ht="18" customHeight="1" x14ac:dyDescent="0.2">
      <c r="A14" s="488"/>
      <c r="B14" s="489"/>
      <c r="C14" s="489"/>
      <c r="D14" s="486"/>
      <c r="E14" s="487"/>
      <c r="F14" s="487"/>
      <c r="G14" s="98"/>
    </row>
    <row r="15" spans="1:7" ht="18" customHeight="1" x14ac:dyDescent="0.2">
      <c r="A15" s="488"/>
      <c r="B15" s="489"/>
      <c r="C15" s="489"/>
      <c r="D15" s="486"/>
      <c r="E15" s="487"/>
      <c r="F15" s="487"/>
      <c r="G15" s="98"/>
    </row>
    <row r="16" spans="1:7" ht="18" customHeight="1" x14ac:dyDescent="0.2">
      <c r="A16" s="110">
        <v>1</v>
      </c>
      <c r="B16" s="111"/>
      <c r="C16" s="110"/>
      <c r="D16" s="112"/>
      <c r="E16" s="132"/>
      <c r="F16" s="112"/>
    </row>
    <row r="17" spans="1:6" ht="18" customHeight="1" x14ac:dyDescent="0.2">
      <c r="A17" s="105"/>
      <c r="B17" s="117"/>
      <c r="C17" s="117"/>
      <c r="D17" s="142"/>
      <c r="E17" s="134"/>
      <c r="F17" s="118"/>
    </row>
    <row r="18" spans="1:6" ht="18" customHeight="1" x14ac:dyDescent="0.2">
      <c r="A18" s="972" t="s">
        <v>7</v>
      </c>
      <c r="B18" s="973"/>
      <c r="C18" s="974"/>
      <c r="D18" s="135">
        <f>D16</f>
        <v>0</v>
      </c>
      <c r="E18" s="135"/>
      <c r="F18" s="135">
        <f>F16</f>
        <v>0</v>
      </c>
    </row>
    <row r="19" spans="1:6" ht="15.95" customHeight="1" x14ac:dyDescent="0.2">
      <c r="A19" s="98"/>
      <c r="B19" s="99"/>
      <c r="C19" s="98"/>
      <c r="D19" s="252"/>
      <c r="E19" s="98"/>
      <c r="F19" s="252"/>
    </row>
    <row r="23" spans="1:6" ht="15.95" customHeight="1" x14ac:dyDescent="0.2">
      <c r="A23" s="98"/>
      <c r="B23" s="98" t="s">
        <v>14</v>
      </c>
      <c r="C23" s="98"/>
      <c r="D23" s="96"/>
      <c r="E23" s="96" t="s">
        <v>47</v>
      </c>
      <c r="F23" s="98"/>
    </row>
    <row r="24" spans="1:6" ht="15.95" customHeight="1" x14ac:dyDescent="0.2">
      <c r="A24" s="98"/>
      <c r="B24" s="99"/>
      <c r="C24" s="98"/>
      <c r="D24" s="98"/>
      <c r="E24" s="100"/>
      <c r="F24" s="101"/>
    </row>
    <row r="25" spans="1:6" ht="15.95" customHeight="1" x14ac:dyDescent="0.2">
      <c r="A25" s="98"/>
      <c r="B25" s="99"/>
      <c r="C25" s="98"/>
      <c r="D25" s="98"/>
      <c r="E25" s="98"/>
      <c r="F25" s="98"/>
    </row>
    <row r="26" spans="1:6" ht="15.95" customHeight="1" x14ac:dyDescent="0.2">
      <c r="A26" s="98"/>
      <c r="B26" s="99"/>
      <c r="C26" s="98"/>
      <c r="D26" s="98"/>
      <c r="E26" s="100"/>
      <c r="F26" s="101"/>
    </row>
    <row r="27" spans="1:6" ht="15.95" customHeight="1" x14ac:dyDescent="0.2">
      <c r="B27" s="93" t="str">
        <f>'ppf-55%'!B33</f>
        <v>No. 18.7/</v>
      </c>
      <c r="E27" s="102" t="s">
        <v>54</v>
      </c>
      <c r="F27" s="253">
        <f>'GP10%(BDBL)'!F23</f>
        <v>0</v>
      </c>
    </row>
    <row r="29" spans="1:6" ht="15.95" customHeight="1" x14ac:dyDescent="0.2">
      <c r="B29" s="93" t="e">
        <f>'ppf-55%'!B35</f>
        <v>#REF!</v>
      </c>
    </row>
    <row r="30" spans="1:6" ht="15.95" customHeight="1" x14ac:dyDescent="0.2">
      <c r="B30" s="93" t="s">
        <v>55</v>
      </c>
    </row>
    <row r="31" spans="1:6" ht="15.95" customHeight="1" x14ac:dyDescent="0.2">
      <c r="B31" s="93" t="s">
        <v>56</v>
      </c>
    </row>
    <row r="32" spans="1:6" ht="15.95" customHeight="1" x14ac:dyDescent="0.2">
      <c r="B32" s="93" t="s">
        <v>57</v>
      </c>
    </row>
    <row r="33" spans="2:2" ht="15.95" customHeight="1" x14ac:dyDescent="0.2">
      <c r="B33" s="93" t="s">
        <v>58</v>
      </c>
    </row>
  </sheetData>
  <mergeCells count="7">
    <mergeCell ref="A18:C18"/>
    <mergeCell ref="C7:D7"/>
    <mergeCell ref="A1:F1"/>
    <mergeCell ref="A2:F2"/>
    <mergeCell ref="A4:F4"/>
    <mergeCell ref="B5:D5"/>
    <mergeCell ref="E5:F5"/>
  </mergeCells>
  <phoneticPr fontId="2" type="noConversion"/>
  <printOptions horizontalCentered="1"/>
  <pageMargins left="0.75" right="0.75" top="0.75" bottom="1" header="0" footer="0"/>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G33"/>
  <sheetViews>
    <sheetView topLeftCell="A4" workbookViewId="0">
      <selection activeCell="F18" sqref="A18:F18"/>
    </sheetView>
  </sheetViews>
  <sheetFormatPr defaultColWidth="9.140625" defaultRowHeight="15.95" customHeight="1" x14ac:dyDescent="0.2"/>
  <cols>
    <col min="1" max="1" width="4.42578125" style="93" customWidth="1"/>
    <col min="2" max="2" width="27.140625" style="93" customWidth="1"/>
    <col min="3" max="6" width="12.7109375" style="93" customWidth="1"/>
    <col min="7" max="7" width="6.85546875" style="93" customWidth="1"/>
    <col min="8" max="16384" width="9.140625" style="93"/>
  </cols>
  <sheetData>
    <row r="1" spans="1:7" ht="18" customHeight="1" x14ac:dyDescent="0.2">
      <c r="A1" s="975" t="s">
        <v>56</v>
      </c>
      <c r="B1" s="975"/>
      <c r="C1" s="975"/>
      <c r="D1" s="975"/>
      <c r="E1" s="975"/>
      <c r="F1" s="975"/>
      <c r="G1" s="120"/>
    </row>
    <row r="2" spans="1:7" ht="18" customHeight="1" x14ac:dyDescent="0.2">
      <c r="A2" s="901" t="s">
        <v>102</v>
      </c>
      <c r="B2" s="901"/>
      <c r="C2" s="901"/>
      <c r="D2" s="901"/>
      <c r="E2" s="901"/>
      <c r="F2" s="901"/>
    </row>
    <row r="3" spans="1:7" ht="15" customHeight="1" x14ac:dyDescent="0.2">
      <c r="A3" s="119"/>
      <c r="B3" s="121"/>
      <c r="C3" s="121"/>
      <c r="D3" s="121"/>
      <c r="E3" s="121"/>
      <c r="F3" s="121"/>
      <c r="G3" s="98"/>
    </row>
    <row r="4" spans="1:7" ht="15" customHeight="1" x14ac:dyDescent="0.2">
      <c r="A4" s="980"/>
      <c r="B4" s="981"/>
      <c r="C4" s="981"/>
      <c r="D4" s="981"/>
      <c r="E4" s="981"/>
      <c r="F4" s="981"/>
      <c r="G4" s="122"/>
    </row>
    <row r="5" spans="1:7" ht="15" customHeight="1" x14ac:dyDescent="0.2">
      <c r="A5" s="98"/>
      <c r="B5" s="976" t="s">
        <v>97</v>
      </c>
      <c r="C5" s="976"/>
      <c r="D5" s="976"/>
      <c r="E5" s="978" t="e">
        <f>bf!D7</f>
        <v>#REF!</v>
      </c>
      <c r="F5" s="978"/>
      <c r="G5" s="98"/>
    </row>
    <row r="6" spans="1:7" ht="15" customHeight="1" x14ac:dyDescent="0.2">
      <c r="A6" s="98"/>
      <c r="B6" s="124"/>
      <c r="C6" s="124"/>
      <c r="D6" s="124"/>
      <c r="E6" s="124"/>
      <c r="F6" s="124"/>
      <c r="G6" s="98"/>
    </row>
    <row r="7" spans="1:7" ht="15" customHeight="1" x14ac:dyDescent="0.2">
      <c r="A7" s="98"/>
      <c r="B7" s="100"/>
      <c r="C7" s="890" t="s">
        <v>94</v>
      </c>
      <c r="D7" s="890"/>
      <c r="E7" s="98"/>
      <c r="F7" s="98"/>
      <c r="G7" s="98"/>
    </row>
    <row r="8" spans="1:7" ht="15" customHeight="1" x14ac:dyDescent="0.2">
      <c r="B8" s="94"/>
      <c r="C8" s="125"/>
      <c r="D8" s="99"/>
      <c r="E8" s="98"/>
      <c r="F8" s="98"/>
      <c r="G8" s="98"/>
    </row>
    <row r="9" spans="1:7" ht="18" customHeight="1" x14ac:dyDescent="0.2">
      <c r="A9" s="337" t="s">
        <v>75</v>
      </c>
      <c r="B9" s="338" t="s">
        <v>1</v>
      </c>
      <c r="C9" s="338" t="s">
        <v>43</v>
      </c>
      <c r="D9" s="335" t="s">
        <v>48</v>
      </c>
      <c r="E9" s="336" t="s">
        <v>5</v>
      </c>
      <c r="F9" s="336" t="s">
        <v>8</v>
      </c>
      <c r="G9" s="98"/>
    </row>
    <row r="10" spans="1:7" ht="18" customHeight="1" x14ac:dyDescent="0.2">
      <c r="A10" s="139"/>
      <c r="B10" s="130"/>
      <c r="C10" s="107"/>
      <c r="D10" s="107"/>
      <c r="E10" s="107"/>
      <c r="F10" s="107"/>
      <c r="G10" s="98"/>
    </row>
    <row r="11" spans="1:7" ht="18" customHeight="1" x14ac:dyDescent="0.2">
      <c r="A11" s="111"/>
      <c r="B11" s="251"/>
      <c r="C11" s="111"/>
      <c r="D11" s="111"/>
      <c r="E11" s="111"/>
      <c r="F11" s="111"/>
      <c r="G11" s="98"/>
    </row>
    <row r="12" spans="1:7" ht="18" customHeight="1" x14ac:dyDescent="0.2">
      <c r="A12" s="111"/>
      <c r="B12" s="251"/>
      <c r="C12" s="111"/>
      <c r="D12" s="111"/>
      <c r="E12" s="111"/>
      <c r="F12" s="111"/>
      <c r="G12" s="98"/>
    </row>
    <row r="13" spans="1:7" ht="18" customHeight="1" x14ac:dyDescent="0.2">
      <c r="A13" s="111"/>
      <c r="B13" s="251"/>
      <c r="C13" s="111"/>
      <c r="D13" s="111"/>
      <c r="E13" s="111"/>
      <c r="F13" s="111"/>
      <c r="G13" s="98"/>
    </row>
    <row r="14" spans="1:7" ht="18" customHeight="1" x14ac:dyDescent="0.2">
      <c r="A14" s="111"/>
      <c r="B14" s="251"/>
      <c r="C14" s="111"/>
      <c r="D14" s="111"/>
      <c r="E14" s="111"/>
      <c r="F14" s="111"/>
      <c r="G14" s="98"/>
    </row>
    <row r="15" spans="1:7" ht="18" customHeight="1" x14ac:dyDescent="0.2">
      <c r="A15" s="111"/>
      <c r="B15" s="251"/>
      <c r="C15" s="111"/>
      <c r="D15" s="111"/>
      <c r="E15" s="111"/>
      <c r="F15" s="111"/>
      <c r="G15" s="98"/>
    </row>
    <row r="16" spans="1:7" ht="18" customHeight="1" x14ac:dyDescent="0.2">
      <c r="A16" s="110">
        <f>A10+1</f>
        <v>1</v>
      </c>
      <c r="B16" s="111"/>
      <c r="C16" s="110"/>
      <c r="D16" s="112"/>
      <c r="E16" s="132"/>
      <c r="F16" s="112"/>
    </row>
    <row r="17" spans="1:6" ht="18" customHeight="1" x14ac:dyDescent="0.2">
      <c r="A17" s="105"/>
      <c r="B17" s="117"/>
      <c r="C17" s="117"/>
      <c r="D17" s="142"/>
      <c r="E17" s="134"/>
      <c r="F17" s="118"/>
    </row>
    <row r="18" spans="1:6" ht="18" customHeight="1" x14ac:dyDescent="0.2">
      <c r="A18" s="886" t="s">
        <v>7</v>
      </c>
      <c r="B18" s="979"/>
      <c r="C18" s="887"/>
      <c r="D18" s="333">
        <f>D16</f>
        <v>0</v>
      </c>
      <c r="E18" s="333">
        <f>E16</f>
        <v>0</v>
      </c>
      <c r="F18" s="333">
        <f>F16</f>
        <v>0</v>
      </c>
    </row>
    <row r="19" spans="1:6" ht="15.95" customHeight="1" x14ac:dyDescent="0.2">
      <c r="A19" s="98"/>
      <c r="B19" s="99"/>
      <c r="C19" s="98"/>
      <c r="D19" s="252"/>
      <c r="E19" s="98"/>
      <c r="F19" s="252"/>
    </row>
    <row r="23" spans="1:6" ht="15.95" customHeight="1" x14ac:dyDescent="0.2">
      <c r="A23" s="98"/>
      <c r="B23" s="98" t="s">
        <v>14</v>
      </c>
      <c r="C23" s="98"/>
      <c r="D23" s="96"/>
      <c r="E23" s="96" t="s">
        <v>47</v>
      </c>
      <c r="F23" s="98"/>
    </row>
    <row r="24" spans="1:6" ht="15.95" customHeight="1" x14ac:dyDescent="0.2">
      <c r="A24" s="98"/>
      <c r="B24" s="99"/>
      <c r="C24" s="98"/>
      <c r="D24" s="98"/>
      <c r="E24" s="100"/>
      <c r="F24" s="101"/>
    </row>
    <row r="25" spans="1:6" ht="15.95" customHeight="1" x14ac:dyDescent="0.2">
      <c r="A25" s="98"/>
      <c r="B25" s="99"/>
      <c r="C25" s="98"/>
      <c r="D25" s="98"/>
      <c r="E25" s="98"/>
      <c r="F25" s="98"/>
    </row>
    <row r="26" spans="1:6" ht="15.95" customHeight="1" x14ac:dyDescent="0.2">
      <c r="A26" s="98"/>
      <c r="B26" s="99"/>
      <c r="C26" s="98"/>
      <c r="D26" s="98"/>
      <c r="E26" s="100"/>
      <c r="F26" s="101"/>
    </row>
    <row r="27" spans="1:6" ht="15.95" customHeight="1" x14ac:dyDescent="0.2">
      <c r="B27" s="93" t="str">
        <f>ppf_BSRS!B27</f>
        <v>No. 18.7/</v>
      </c>
      <c r="E27" s="102" t="s">
        <v>54</v>
      </c>
      <c r="F27" s="253">
        <f>'GP10%(BDBL)'!F23</f>
        <v>0</v>
      </c>
    </row>
    <row r="29" spans="1:6" ht="15.95" customHeight="1" x14ac:dyDescent="0.2">
      <c r="B29" s="93" t="e">
        <f>ppf_BSRS!B29</f>
        <v>#REF!</v>
      </c>
    </row>
    <row r="30" spans="1:6" ht="15.95" customHeight="1" x14ac:dyDescent="0.2">
      <c r="B30" s="93" t="s">
        <v>55</v>
      </c>
    </row>
    <row r="31" spans="1:6" ht="15.95" customHeight="1" x14ac:dyDescent="0.2">
      <c r="B31" s="93" t="s">
        <v>56</v>
      </c>
    </row>
    <row r="32" spans="1:6" ht="15.95" customHeight="1" x14ac:dyDescent="0.2">
      <c r="B32" s="93" t="s">
        <v>57</v>
      </c>
    </row>
    <row r="33" spans="2:2" ht="15.95" customHeight="1" x14ac:dyDescent="0.2">
      <c r="B33" s="93" t="s">
        <v>58</v>
      </c>
    </row>
  </sheetData>
  <mergeCells count="7">
    <mergeCell ref="A18:C18"/>
    <mergeCell ref="C7:D7"/>
    <mergeCell ref="A1:F1"/>
    <mergeCell ref="A2:F2"/>
    <mergeCell ref="A4:F4"/>
    <mergeCell ref="B5:D5"/>
    <mergeCell ref="E5:F5"/>
  </mergeCells>
  <phoneticPr fontId="2" type="noConversion"/>
  <printOptions horizontalCentered="1"/>
  <pageMargins left="0.75" right="0.75" top="0.5" bottom="1" header="0" footer="0"/>
  <pageSetup paperSize="9"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M53"/>
  <sheetViews>
    <sheetView topLeftCell="A28" workbookViewId="0">
      <selection sqref="A1:F51"/>
    </sheetView>
  </sheetViews>
  <sheetFormatPr defaultColWidth="9.140625" defaultRowHeight="15" customHeight="1" x14ac:dyDescent="0.2"/>
  <cols>
    <col min="1" max="1" width="5.85546875" style="308" customWidth="1"/>
    <col min="2" max="2" width="34.85546875" style="308" customWidth="1"/>
    <col min="3" max="3" width="9.140625" style="308" customWidth="1"/>
    <col min="4" max="4" width="12.7109375" style="308" customWidth="1"/>
    <col min="5" max="5" width="6.7109375" style="308" customWidth="1"/>
    <col min="6" max="6" width="16.7109375" style="308" customWidth="1"/>
    <col min="7" max="8" width="9.140625" style="308"/>
    <col min="9" max="9" width="9.28515625" style="308" bestFit="1" customWidth="1"/>
    <col min="10" max="16384" width="9.140625" style="308"/>
  </cols>
  <sheetData>
    <row r="3" spans="1:13" ht="18" customHeight="1" x14ac:dyDescent="0.2">
      <c r="A3" s="888" t="s">
        <v>56</v>
      </c>
      <c r="B3" s="888"/>
      <c r="C3" s="888"/>
      <c r="D3" s="888"/>
      <c r="E3" s="888"/>
      <c r="F3" s="888"/>
    </row>
    <row r="4" spans="1:13" ht="15" customHeight="1" x14ac:dyDescent="0.2">
      <c r="A4" s="757" t="s">
        <v>237</v>
      </c>
      <c r="B4" s="757"/>
      <c r="C4" s="757"/>
      <c r="D4" s="757"/>
      <c r="E4" s="757"/>
      <c r="F4" s="757"/>
    </row>
    <row r="5" spans="1:13" ht="12" customHeight="1" x14ac:dyDescent="0.2">
      <c r="A5" s="255"/>
      <c r="B5" s="255"/>
      <c r="C5" s="255"/>
      <c r="D5" s="255"/>
      <c r="E5" s="255"/>
      <c r="F5" s="255"/>
    </row>
    <row r="6" spans="1:13" ht="26.25" customHeight="1" x14ac:dyDescent="0.2">
      <c r="A6" s="983" t="s">
        <v>238</v>
      </c>
      <c r="B6" s="983"/>
      <c r="C6" s="983"/>
      <c r="D6" s="983"/>
      <c r="E6" s="983"/>
      <c r="F6" s="983"/>
    </row>
    <row r="7" spans="1:13" ht="9.75" customHeight="1" x14ac:dyDescent="0.2">
      <c r="A7" s="309"/>
      <c r="B7" s="309"/>
      <c r="C7" s="309"/>
      <c r="D7" s="309"/>
      <c r="E7" s="309"/>
      <c r="F7" s="309"/>
      <c r="I7" s="310"/>
      <c r="J7" s="310"/>
      <c r="K7" s="310"/>
      <c r="L7" s="310"/>
      <c r="M7" s="310"/>
    </row>
    <row r="8" spans="1:13" ht="15" customHeight="1" x14ac:dyDescent="0.2">
      <c r="A8" s="219" t="s">
        <v>239</v>
      </c>
      <c r="B8" s="219"/>
      <c r="C8" s="219" t="s">
        <v>419</v>
      </c>
      <c r="D8" s="219"/>
      <c r="E8" s="219"/>
      <c r="I8" s="310"/>
      <c r="J8" s="310"/>
      <c r="K8" s="310"/>
      <c r="L8" s="310"/>
      <c r="M8" s="310"/>
    </row>
    <row r="9" spans="1:13" ht="15" customHeight="1" x14ac:dyDescent="0.2">
      <c r="A9" s="219" t="s">
        <v>240</v>
      </c>
      <c r="B9" s="219"/>
      <c r="C9" s="219" t="s">
        <v>260</v>
      </c>
      <c r="D9" s="219"/>
      <c r="E9" s="219"/>
      <c r="I9" s="310"/>
      <c r="J9" s="310"/>
      <c r="K9" s="310"/>
      <c r="L9" s="310"/>
      <c r="M9" s="310"/>
    </row>
    <row r="10" spans="1:13" ht="15" customHeight="1" x14ac:dyDescent="0.2">
      <c r="A10" s="219" t="s">
        <v>287</v>
      </c>
      <c r="B10" s="219"/>
      <c r="C10" s="984" t="s">
        <v>398</v>
      </c>
      <c r="D10" s="984"/>
      <c r="E10" s="151"/>
      <c r="F10" s="151"/>
      <c r="I10" s="310"/>
      <c r="J10" s="310"/>
      <c r="K10" s="310"/>
      <c r="L10" s="310"/>
      <c r="M10" s="310"/>
    </row>
    <row r="11" spans="1:13" ht="15" customHeight="1" x14ac:dyDescent="0.2">
      <c r="A11" s="985" t="s">
        <v>399</v>
      </c>
      <c r="B11" s="985"/>
      <c r="C11" s="985"/>
      <c r="D11" s="985"/>
      <c r="E11" s="986">
        <v>44032</v>
      </c>
      <c r="F11" s="986"/>
      <c r="I11" s="310"/>
      <c r="J11" s="310"/>
      <c r="K11" s="310"/>
      <c r="L11" s="310"/>
      <c r="M11" s="310"/>
    </row>
    <row r="12" spans="1:13" ht="6.75" customHeight="1" x14ac:dyDescent="0.2">
      <c r="A12" s="219"/>
      <c r="B12" s="219"/>
      <c r="C12" s="219"/>
      <c r="D12" s="311"/>
      <c r="E12" s="219"/>
      <c r="F12" s="312"/>
      <c r="I12" s="310"/>
      <c r="J12" s="310"/>
      <c r="K12" s="310"/>
      <c r="L12" s="310"/>
      <c r="M12" s="310"/>
    </row>
    <row r="13" spans="1:13" ht="15" customHeight="1" x14ac:dyDescent="0.2">
      <c r="A13" s="219"/>
      <c r="B13" s="5" t="s">
        <v>288</v>
      </c>
      <c r="C13" s="219"/>
      <c r="D13" s="219"/>
      <c r="E13" s="219"/>
      <c r="F13" s="219"/>
      <c r="I13" s="310"/>
      <c r="J13" s="310"/>
      <c r="K13" s="310"/>
      <c r="L13" s="310"/>
      <c r="M13" s="310"/>
    </row>
    <row r="14" spans="1:13" ht="10.5" customHeight="1" x14ac:dyDescent="0.2">
      <c r="A14" s="219"/>
      <c r="B14" s="5"/>
      <c r="C14" s="219"/>
      <c r="D14" s="219"/>
      <c r="E14" s="219"/>
      <c r="F14" s="219"/>
      <c r="I14" s="310"/>
      <c r="J14" s="310"/>
      <c r="K14" s="310"/>
      <c r="L14" s="310"/>
      <c r="M14" s="310"/>
    </row>
    <row r="15" spans="1:13" ht="15" customHeight="1" x14ac:dyDescent="0.2">
      <c r="A15" s="5">
        <v>1</v>
      </c>
      <c r="B15" s="219" t="s">
        <v>241</v>
      </c>
      <c r="C15" s="5"/>
      <c r="D15" s="5" t="s">
        <v>242</v>
      </c>
      <c r="E15" s="5" t="s">
        <v>68</v>
      </c>
      <c r="F15" s="313">
        <f>'salay Shit01'!H14</f>
        <v>25480</v>
      </c>
      <c r="I15" s="314"/>
      <c r="J15" s="310"/>
      <c r="K15" s="310"/>
      <c r="L15" s="310"/>
      <c r="M15" s="310"/>
    </row>
    <row r="16" spans="1:13" ht="15" customHeight="1" x14ac:dyDescent="0.2">
      <c r="A16" s="5">
        <f>A15+1</f>
        <v>2</v>
      </c>
      <c r="B16" s="219" t="s">
        <v>243</v>
      </c>
      <c r="C16" s="5"/>
      <c r="D16" s="5" t="s">
        <v>242</v>
      </c>
      <c r="E16" s="5" t="s">
        <v>68</v>
      </c>
      <c r="F16" s="313">
        <v>0</v>
      </c>
    </row>
    <row r="17" spans="1:6" ht="15" customHeight="1" x14ac:dyDescent="0.2">
      <c r="A17" s="5">
        <f t="shared" ref="A17:A24" si="0">A16+1</f>
        <v>3</v>
      </c>
      <c r="B17" s="219" t="s">
        <v>244</v>
      </c>
      <c r="C17" s="315">
        <v>0.4</v>
      </c>
      <c r="D17" s="5" t="s">
        <v>242</v>
      </c>
      <c r="E17" s="5" t="s">
        <v>68</v>
      </c>
      <c r="F17" s="316">
        <f>'salay Shit01'!K14</f>
        <v>10192</v>
      </c>
    </row>
    <row r="18" spans="1:6" ht="15" customHeight="1" x14ac:dyDescent="0.2">
      <c r="A18" s="5">
        <f t="shared" si="0"/>
        <v>4</v>
      </c>
      <c r="B18" s="219" t="s">
        <v>245</v>
      </c>
      <c r="C18" s="5"/>
      <c r="D18" s="5" t="s">
        <v>242</v>
      </c>
      <c r="E18" s="5" t="s">
        <v>68</v>
      </c>
      <c r="F18" s="313">
        <f>'salay Shit01'!L14</f>
        <v>1500</v>
      </c>
    </row>
    <row r="19" spans="1:6" ht="15" customHeight="1" x14ac:dyDescent="0.2">
      <c r="A19" s="5">
        <f t="shared" si="0"/>
        <v>5</v>
      </c>
      <c r="B19" s="219" t="s">
        <v>246</v>
      </c>
      <c r="C19" s="5"/>
      <c r="D19" s="5" t="s">
        <v>242</v>
      </c>
      <c r="E19" s="5" t="s">
        <v>68</v>
      </c>
      <c r="F19" s="313">
        <v>0</v>
      </c>
    </row>
    <row r="20" spans="1:6" ht="15" customHeight="1" x14ac:dyDescent="0.2">
      <c r="A20" s="5">
        <f t="shared" si="0"/>
        <v>6</v>
      </c>
      <c r="B20" s="219" t="s">
        <v>286</v>
      </c>
      <c r="C20" s="323">
        <v>0.1</v>
      </c>
      <c r="D20" s="5" t="s">
        <v>242</v>
      </c>
      <c r="E20" s="5" t="s">
        <v>68</v>
      </c>
      <c r="F20" s="313">
        <f>'salay Shit01'!X14</f>
        <v>2548</v>
      </c>
    </row>
    <row r="21" spans="1:6" ht="15" customHeight="1" x14ac:dyDescent="0.2">
      <c r="A21" s="5">
        <f t="shared" si="0"/>
        <v>7</v>
      </c>
      <c r="B21" s="219" t="s">
        <v>369</v>
      </c>
      <c r="C21" s="323">
        <v>0.1</v>
      </c>
      <c r="D21" s="5" t="s">
        <v>242</v>
      </c>
      <c r="E21" s="5" t="s">
        <v>68</v>
      </c>
      <c r="F21" s="313">
        <f>'LPC NADIM'!F20</f>
        <v>2548</v>
      </c>
    </row>
    <row r="22" spans="1:6" ht="15" customHeight="1" x14ac:dyDescent="0.2">
      <c r="A22" s="5">
        <f t="shared" si="0"/>
        <v>8</v>
      </c>
      <c r="B22" s="219" t="s">
        <v>247</v>
      </c>
      <c r="C22" s="5"/>
      <c r="D22" s="5" t="s">
        <v>242</v>
      </c>
      <c r="E22" s="5" t="s">
        <v>68</v>
      </c>
      <c r="F22" s="317">
        <v>0</v>
      </c>
    </row>
    <row r="23" spans="1:6" ht="15" customHeight="1" x14ac:dyDescent="0.2">
      <c r="A23" s="5">
        <f t="shared" si="0"/>
        <v>9</v>
      </c>
      <c r="B23" s="219" t="s">
        <v>248</v>
      </c>
      <c r="C23" s="5"/>
      <c r="D23" s="5" t="s">
        <v>242</v>
      </c>
      <c r="E23" s="5" t="s">
        <v>68</v>
      </c>
      <c r="F23" s="313">
        <v>0</v>
      </c>
    </row>
    <row r="24" spans="1:6" ht="15" customHeight="1" x14ac:dyDescent="0.2">
      <c r="A24" s="5">
        <f t="shared" si="0"/>
        <v>10</v>
      </c>
      <c r="B24" s="219" t="s">
        <v>249</v>
      </c>
      <c r="C24" s="5"/>
      <c r="D24" s="5" t="s">
        <v>242</v>
      </c>
      <c r="E24" s="5" t="s">
        <v>68</v>
      </c>
      <c r="F24" s="313">
        <v>0</v>
      </c>
    </row>
    <row r="25" spans="1:6" ht="15" customHeight="1" x14ac:dyDescent="0.2">
      <c r="A25" s="5"/>
      <c r="B25" s="219"/>
      <c r="C25" s="5"/>
      <c r="D25" s="221" t="s">
        <v>250</v>
      </c>
      <c r="E25" s="221" t="s">
        <v>68</v>
      </c>
      <c r="F25" s="318">
        <f>SUM(F15:F24)</f>
        <v>42268</v>
      </c>
    </row>
    <row r="26" spans="1:6" ht="15" customHeight="1" x14ac:dyDescent="0.2">
      <c r="A26" s="219"/>
      <c r="B26" s="219"/>
      <c r="C26" s="219"/>
      <c r="D26" s="312" t="s">
        <v>251</v>
      </c>
      <c r="E26" s="221" t="s">
        <v>68</v>
      </c>
      <c r="F26" s="319">
        <f>SUM(F25:F25)</f>
        <v>42268</v>
      </c>
    </row>
    <row r="27" spans="1:6" ht="15" customHeight="1" x14ac:dyDescent="0.2">
      <c r="A27" s="219"/>
      <c r="B27" s="219"/>
      <c r="C27" s="219"/>
      <c r="D27" s="312" t="s">
        <v>252</v>
      </c>
      <c r="E27" s="221" t="s">
        <v>68</v>
      </c>
      <c r="F27" s="318">
        <f>'salay Shit01'!AG14</f>
        <v>8129</v>
      </c>
    </row>
    <row r="28" spans="1:6" ht="15" customHeight="1" x14ac:dyDescent="0.2">
      <c r="A28" s="219"/>
      <c r="B28" s="219"/>
      <c r="C28" s="219"/>
      <c r="D28" s="312" t="s">
        <v>253</v>
      </c>
      <c r="E28" s="221" t="s">
        <v>68</v>
      </c>
      <c r="F28" s="319">
        <f>F26-F27</f>
        <v>34139</v>
      </c>
    </row>
    <row r="29" spans="1:6" ht="15" customHeight="1" x14ac:dyDescent="0.2">
      <c r="A29" s="219"/>
      <c r="B29" s="219"/>
      <c r="C29" s="219"/>
      <c r="D29" s="219"/>
      <c r="E29" s="219"/>
      <c r="F29" s="320"/>
    </row>
    <row r="30" spans="1:6" ht="15" customHeight="1" x14ac:dyDescent="0.2">
      <c r="A30" s="219" t="s">
        <v>254</v>
      </c>
      <c r="B30" s="219"/>
      <c r="C30" s="219"/>
      <c r="D30" s="219"/>
      <c r="E30" s="219"/>
      <c r="F30" s="321">
        <f>D12</f>
        <v>0</v>
      </c>
    </row>
    <row r="31" spans="1:6" ht="15" customHeight="1" x14ac:dyDescent="0.2">
      <c r="A31" s="219" t="s">
        <v>255</v>
      </c>
      <c r="B31" s="219"/>
      <c r="C31" s="219"/>
      <c r="D31" s="219"/>
      <c r="E31" s="219"/>
      <c r="F31" s="322"/>
    </row>
    <row r="32" spans="1:6" ht="9.75" customHeight="1" x14ac:dyDescent="0.2">
      <c r="A32" s="5"/>
    </row>
    <row r="33" spans="1:6" ht="15" customHeight="1" x14ac:dyDescent="0.2">
      <c r="A33" s="5">
        <f>A32+1</f>
        <v>1</v>
      </c>
      <c r="B33" s="219" t="s">
        <v>286</v>
      </c>
      <c r="C33" s="323">
        <v>0.1</v>
      </c>
      <c r="D33" s="5" t="s">
        <v>242</v>
      </c>
      <c r="E33" s="5" t="s">
        <v>68</v>
      </c>
      <c r="F33" s="313">
        <f>F15*C33</f>
        <v>2548</v>
      </c>
    </row>
    <row r="34" spans="1:6" ht="15" customHeight="1" x14ac:dyDescent="0.2">
      <c r="A34" s="5">
        <f t="shared" ref="A34:A42" si="1">A33+1</f>
        <v>2</v>
      </c>
      <c r="B34" s="219" t="s">
        <v>369</v>
      </c>
      <c r="C34" s="323">
        <v>0.1</v>
      </c>
      <c r="D34" s="5" t="s">
        <v>242</v>
      </c>
      <c r="E34" s="5" t="s">
        <v>68</v>
      </c>
      <c r="F34" s="313">
        <f>F15*C34</f>
        <v>2548</v>
      </c>
    </row>
    <row r="35" spans="1:6" ht="15" customHeight="1" x14ac:dyDescent="0.2">
      <c r="A35" s="5">
        <f t="shared" si="1"/>
        <v>3</v>
      </c>
      <c r="B35" s="219" t="s">
        <v>371</v>
      </c>
      <c r="C35" s="323">
        <v>0.1</v>
      </c>
      <c r="D35" s="5" t="s">
        <v>242</v>
      </c>
      <c r="E35" s="5" t="s">
        <v>68</v>
      </c>
      <c r="F35" s="313">
        <f>F15*C35</f>
        <v>2548</v>
      </c>
    </row>
    <row r="36" spans="1:6" ht="15" customHeight="1" x14ac:dyDescent="0.2">
      <c r="A36" s="5">
        <f t="shared" si="1"/>
        <v>4</v>
      </c>
      <c r="B36" s="219" t="s">
        <v>256</v>
      </c>
      <c r="C36" s="219"/>
      <c r="D36" s="5" t="s">
        <v>242</v>
      </c>
      <c r="E36" s="5" t="s">
        <v>68</v>
      </c>
      <c r="F36" s="313">
        <v>0</v>
      </c>
    </row>
    <row r="37" spans="1:6" ht="15" customHeight="1" x14ac:dyDescent="0.2">
      <c r="A37" s="5">
        <f t="shared" si="1"/>
        <v>5</v>
      </c>
      <c r="B37" s="219" t="s">
        <v>396</v>
      </c>
      <c r="C37" s="219"/>
      <c r="D37" s="5" t="s">
        <v>242</v>
      </c>
      <c r="E37" s="5" t="s">
        <v>68</v>
      </c>
      <c r="F37" s="313"/>
    </row>
    <row r="38" spans="1:6" ht="15" customHeight="1" x14ac:dyDescent="0.2">
      <c r="A38" s="5">
        <v>6</v>
      </c>
      <c r="B38" s="219" t="s">
        <v>413</v>
      </c>
      <c r="C38" s="219"/>
      <c r="D38" s="5" t="s">
        <v>242</v>
      </c>
      <c r="E38" s="5" t="s">
        <v>68</v>
      </c>
      <c r="F38" s="313"/>
    </row>
    <row r="39" spans="1:6" ht="15" customHeight="1" x14ac:dyDescent="0.2">
      <c r="A39" s="5">
        <f>A37+1</f>
        <v>6</v>
      </c>
      <c r="B39" s="219" t="s">
        <v>320</v>
      </c>
      <c r="C39" s="219"/>
      <c r="D39" s="5" t="s">
        <v>242</v>
      </c>
      <c r="E39" s="5" t="s">
        <v>68</v>
      </c>
      <c r="F39" s="313">
        <f>'salay Shit01'!AD14</f>
        <v>200</v>
      </c>
    </row>
    <row r="40" spans="1:6" ht="15" customHeight="1" x14ac:dyDescent="0.2">
      <c r="A40" s="5">
        <f t="shared" si="1"/>
        <v>7</v>
      </c>
      <c r="B40" s="219" t="s">
        <v>257</v>
      </c>
      <c r="C40" s="219"/>
      <c r="D40" s="5" t="s">
        <v>242</v>
      </c>
      <c r="E40" s="5" t="s">
        <v>68</v>
      </c>
      <c r="F40" s="313">
        <f>'salay Shit01'!AB14</f>
        <v>10</v>
      </c>
    </row>
    <row r="41" spans="1:6" ht="15" customHeight="1" x14ac:dyDescent="0.2">
      <c r="A41" s="5">
        <f t="shared" si="1"/>
        <v>8</v>
      </c>
      <c r="B41" s="219" t="s">
        <v>258</v>
      </c>
      <c r="C41" s="219"/>
      <c r="D41" s="5" t="s">
        <v>242</v>
      </c>
      <c r="E41" s="5" t="s">
        <v>68</v>
      </c>
      <c r="F41" s="313">
        <v>0</v>
      </c>
    </row>
    <row r="42" spans="1:6" ht="15" customHeight="1" x14ac:dyDescent="0.2">
      <c r="A42" s="5">
        <f t="shared" si="1"/>
        <v>9</v>
      </c>
      <c r="B42" s="219" t="s">
        <v>370</v>
      </c>
      <c r="C42" s="219"/>
      <c r="D42" s="5" t="s">
        <v>242</v>
      </c>
      <c r="E42" s="5" t="s">
        <v>68</v>
      </c>
      <c r="F42" s="313">
        <f>'salay Shit01'!AE14</f>
        <v>250</v>
      </c>
    </row>
    <row r="43" spans="1:6" ht="15" customHeight="1" x14ac:dyDescent="0.2">
      <c r="A43" s="5">
        <v>10</v>
      </c>
      <c r="B43" s="219" t="s">
        <v>418</v>
      </c>
      <c r="C43" s="219"/>
      <c r="D43" s="5" t="s">
        <v>242</v>
      </c>
      <c r="E43" s="5" t="s">
        <v>68</v>
      </c>
      <c r="F43" s="313">
        <f>'salay Shit01'!AC14</f>
        <v>25</v>
      </c>
    </row>
    <row r="44" spans="1:6" ht="15" customHeight="1" x14ac:dyDescent="0.2">
      <c r="A44" s="5"/>
      <c r="B44" s="219"/>
      <c r="C44" s="219"/>
      <c r="D44" s="221" t="s">
        <v>16</v>
      </c>
      <c r="E44" s="221" t="s">
        <v>68</v>
      </c>
      <c r="F44" s="324">
        <f>SUM(F33:F43)</f>
        <v>8129</v>
      </c>
    </row>
    <row r="45" spans="1:6" ht="15" customHeight="1" x14ac:dyDescent="0.2">
      <c r="A45" s="219"/>
      <c r="B45" s="219"/>
      <c r="C45" s="219"/>
      <c r="D45" s="312" t="s">
        <v>259</v>
      </c>
      <c r="E45" s="221" t="s">
        <v>68</v>
      </c>
      <c r="F45" s="319">
        <f>SUM(F44:F44)</f>
        <v>8129</v>
      </c>
    </row>
    <row r="46" spans="1:6" ht="15" customHeight="1" x14ac:dyDescent="0.2">
      <c r="A46" s="219"/>
      <c r="B46" s="219"/>
      <c r="C46" s="219"/>
      <c r="D46" s="219"/>
      <c r="E46" s="219"/>
      <c r="F46" s="219"/>
    </row>
    <row r="47" spans="1:6" ht="3.75" customHeight="1" x14ac:dyDescent="0.2"/>
    <row r="48" spans="1:6" ht="15" customHeight="1" x14ac:dyDescent="0.2">
      <c r="A48" s="254"/>
      <c r="B48" s="254"/>
      <c r="C48" s="254"/>
      <c r="D48" s="254"/>
      <c r="E48" s="325" t="s">
        <v>150</v>
      </c>
      <c r="F48" s="326">
        <f ca="1">TODAY()</f>
        <v>44466</v>
      </c>
    </row>
    <row r="49" spans="1:6" ht="15" customHeight="1" x14ac:dyDescent="0.2">
      <c r="A49" s="254"/>
      <c r="B49" s="254"/>
      <c r="C49" s="254"/>
      <c r="D49" s="254"/>
      <c r="E49" s="325"/>
      <c r="F49" s="326"/>
    </row>
    <row r="50" spans="1:6" ht="15" customHeight="1" x14ac:dyDescent="0.2">
      <c r="A50" s="254"/>
      <c r="B50" s="254"/>
      <c r="C50" s="254"/>
      <c r="D50" s="254"/>
      <c r="E50" s="254"/>
      <c r="F50" s="254"/>
    </row>
    <row r="51" spans="1:6" ht="15" customHeight="1" x14ac:dyDescent="0.2">
      <c r="A51" s="327"/>
      <c r="B51" s="254"/>
      <c r="C51" s="982" t="s">
        <v>407</v>
      </c>
      <c r="D51" s="982"/>
      <c r="E51" s="982"/>
      <c r="F51" s="982"/>
    </row>
    <row r="52" spans="1:6" ht="15" customHeight="1" x14ac:dyDescent="0.2">
      <c r="A52" s="255"/>
      <c r="B52" s="254"/>
      <c r="C52" s="254"/>
      <c r="D52" s="254"/>
      <c r="E52" s="254"/>
      <c r="F52" s="254"/>
    </row>
    <row r="53" spans="1:6" ht="15" customHeight="1" x14ac:dyDescent="0.2">
      <c r="A53" s="255"/>
      <c r="B53" s="254"/>
      <c r="C53" s="254"/>
      <c r="D53" s="254"/>
      <c r="E53" s="254"/>
      <c r="F53" s="254"/>
    </row>
  </sheetData>
  <mergeCells count="7">
    <mergeCell ref="C51:F51"/>
    <mergeCell ref="A3:F3"/>
    <mergeCell ref="A4:F4"/>
    <mergeCell ref="A6:F6"/>
    <mergeCell ref="C10:D10"/>
    <mergeCell ref="A11:D11"/>
    <mergeCell ref="E11:F1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topLeftCell="A28" workbookViewId="0">
      <selection activeCell="E16" sqref="E16:E17"/>
    </sheetView>
  </sheetViews>
  <sheetFormatPr defaultColWidth="9.140625" defaultRowHeight="12.75" x14ac:dyDescent="0.2"/>
  <cols>
    <col min="1" max="1" width="41.28515625" style="640" customWidth="1"/>
    <col min="2" max="2" width="3.28515625" style="640" customWidth="1"/>
    <col min="3" max="3" width="10.7109375" style="619" customWidth="1"/>
    <col min="4" max="4" width="34.42578125" style="606" customWidth="1"/>
    <col min="5" max="5" width="10.7109375" style="619" customWidth="1"/>
    <col min="6" max="6" width="15.28515625" style="604" customWidth="1"/>
    <col min="7" max="7" width="15.7109375" style="605" customWidth="1"/>
    <col min="8" max="8" width="9.5703125" style="606" bestFit="1" customWidth="1"/>
    <col min="9" max="9" width="9.140625" style="606"/>
    <col min="10" max="10" width="9.5703125" style="606" bestFit="1" customWidth="1"/>
    <col min="11" max="16384" width="9.140625" style="606"/>
  </cols>
  <sheetData>
    <row r="1" spans="1:8" ht="15" customHeight="1" thickBot="1" x14ac:dyDescent="0.25">
      <c r="A1" s="782">
        <v>43130</v>
      </c>
      <c r="B1" s="782"/>
      <c r="C1" s="782"/>
      <c r="D1" s="782"/>
      <c r="E1" s="782"/>
    </row>
    <row r="2" spans="1:8" ht="15" customHeight="1" thickBot="1" x14ac:dyDescent="0.25">
      <c r="A2" s="788" t="s">
        <v>231</v>
      </c>
      <c r="B2" s="789"/>
      <c r="C2" s="607" t="s">
        <v>232</v>
      </c>
      <c r="D2" s="608" t="s">
        <v>231</v>
      </c>
      <c r="E2" s="607" t="s">
        <v>233</v>
      </c>
      <c r="G2" s="609"/>
    </row>
    <row r="3" spans="1:8" s="615" customFormat="1" ht="15" customHeight="1" thickBot="1" x14ac:dyDescent="0.25">
      <c r="A3" s="610"/>
      <c r="B3" s="610"/>
      <c r="C3" s="611"/>
      <c r="D3" s="612" t="s">
        <v>357</v>
      </c>
      <c r="E3" s="613" t="e">
        <f>E30+E33+E37+E41</f>
        <v>#REF!</v>
      </c>
      <c r="F3" s="614"/>
      <c r="G3" s="609"/>
    </row>
    <row r="4" spans="1:8" ht="15" customHeight="1" x14ac:dyDescent="0.2">
      <c r="A4" s="616" t="s">
        <v>322</v>
      </c>
      <c r="B4" s="617"/>
      <c r="C4" s="618">
        <f>'salay Shit01'!L21</f>
        <v>9000</v>
      </c>
      <c r="D4" s="797" t="s">
        <v>327</v>
      </c>
      <c r="E4" s="774">
        <f>'salay Shit01'!AH21</f>
        <v>204360</v>
      </c>
      <c r="F4" s="767"/>
      <c r="G4" s="790" t="s">
        <v>378</v>
      </c>
      <c r="H4" s="619"/>
    </row>
    <row r="5" spans="1:8" ht="15" customHeight="1" x14ac:dyDescent="0.2">
      <c r="A5" s="620"/>
      <c r="B5" s="621"/>
      <c r="C5" s="622">
        <v>0</v>
      </c>
      <c r="D5" s="798"/>
      <c r="E5" s="775"/>
      <c r="F5" s="767"/>
      <c r="G5" s="790"/>
    </row>
    <row r="6" spans="1:8" ht="15" customHeight="1" thickBot="1" x14ac:dyDescent="0.25">
      <c r="A6" s="623" t="s">
        <v>323</v>
      </c>
      <c r="B6" s="624"/>
      <c r="C6" s="625"/>
      <c r="D6" s="798"/>
      <c r="E6" s="775"/>
      <c r="F6" s="767"/>
      <c r="G6" s="790"/>
    </row>
    <row r="7" spans="1:8" ht="15" customHeight="1" x14ac:dyDescent="0.2">
      <c r="A7" s="626"/>
      <c r="B7" s="777">
        <f>'salay Shit01'!H21+'salay Shit01'!K21</f>
        <v>239628</v>
      </c>
      <c r="C7" s="618">
        <f>B7-SUM(C8:C16)</f>
        <v>196440</v>
      </c>
      <c r="D7" s="798"/>
      <c r="E7" s="775"/>
      <c r="F7" s="767"/>
      <c r="G7" s="790"/>
    </row>
    <row r="8" spans="1:8" ht="15" customHeight="1" x14ac:dyDescent="0.2">
      <c r="A8" s="783" t="s">
        <v>321</v>
      </c>
      <c r="B8" s="778"/>
      <c r="C8" s="627">
        <f>'salay Shit01'!Z21</f>
        <v>15866</v>
      </c>
      <c r="D8" s="628" t="s">
        <v>325</v>
      </c>
      <c r="E8" s="629">
        <f>'salay Shit01'!Z21</f>
        <v>15866</v>
      </c>
      <c r="F8" s="767"/>
      <c r="G8" s="630"/>
      <c r="H8" s="619"/>
    </row>
    <row r="9" spans="1:8" ht="15" customHeight="1" thickBot="1" x14ac:dyDescent="0.25">
      <c r="A9" s="783"/>
      <c r="B9" s="778"/>
      <c r="C9" s="631">
        <f>'salay Shit01'!AA21</f>
        <v>6050</v>
      </c>
      <c r="D9" s="632" t="s">
        <v>326</v>
      </c>
      <c r="E9" s="633">
        <f>'salay Shit01'!AA21</f>
        <v>6050</v>
      </c>
      <c r="F9" s="767"/>
      <c r="G9" s="630"/>
    </row>
    <row r="10" spans="1:8" ht="15" customHeight="1" x14ac:dyDescent="0.2">
      <c r="A10" s="783"/>
      <c r="B10" s="778"/>
      <c r="C10" s="687"/>
      <c r="D10" s="689" t="s">
        <v>382</v>
      </c>
      <c r="E10" s="688">
        <f>'salay Shit01'!Y21</f>
        <v>1130</v>
      </c>
      <c r="F10" s="767"/>
      <c r="G10" s="630"/>
    </row>
    <row r="11" spans="1:8" ht="15" customHeight="1" x14ac:dyDescent="0.2">
      <c r="A11" s="783"/>
      <c r="B11" s="778"/>
      <c r="C11" s="634">
        <f>E11</f>
        <v>60</v>
      </c>
      <c r="D11" s="635" t="s">
        <v>295</v>
      </c>
      <c r="E11" s="636">
        <f>'salay Shit01'!AB21</f>
        <v>60</v>
      </c>
      <c r="F11" s="767"/>
      <c r="G11" s="609"/>
    </row>
    <row r="12" spans="1:8" ht="15" customHeight="1" thickBot="1" x14ac:dyDescent="0.25">
      <c r="A12" s="783"/>
      <c r="B12" s="778"/>
      <c r="C12" s="637">
        <f>E12</f>
        <v>2500</v>
      </c>
      <c r="D12" s="693" t="s">
        <v>294</v>
      </c>
      <c r="E12" s="638">
        <f>'salay Shit01'!AE21</f>
        <v>2500</v>
      </c>
      <c r="F12" s="767"/>
      <c r="G12" s="609"/>
    </row>
    <row r="13" spans="1:8" ht="15" customHeight="1" x14ac:dyDescent="0.2">
      <c r="A13" s="783"/>
      <c r="B13" s="778"/>
      <c r="C13" s="692">
        <f>'salay Shit01'!AD21</f>
        <v>1300</v>
      </c>
      <c r="D13" s="776" t="s">
        <v>312</v>
      </c>
      <c r="E13" s="786">
        <f>C13</f>
        <v>1300</v>
      </c>
      <c r="F13" s="767"/>
      <c r="G13" s="639" t="s">
        <v>307</v>
      </c>
      <c r="H13" s="640"/>
    </row>
    <row r="14" spans="1:8" ht="15" customHeight="1" thickBot="1" x14ac:dyDescent="0.25">
      <c r="A14" s="783"/>
      <c r="B14" s="778"/>
      <c r="C14" s="799">
        <f>'salay Shit01'!AF21</f>
        <v>12</v>
      </c>
      <c r="D14" s="776"/>
      <c r="E14" s="787"/>
      <c r="F14" s="767"/>
      <c r="G14" s="639" t="s">
        <v>308</v>
      </c>
      <c r="H14" s="640"/>
    </row>
    <row r="15" spans="1:8" ht="15" customHeight="1" thickBot="1" x14ac:dyDescent="0.25">
      <c r="A15" s="679"/>
      <c r="B15" s="778"/>
      <c r="C15" s="800"/>
      <c r="D15" s="680" t="s">
        <v>384</v>
      </c>
      <c r="E15" s="694">
        <f>'salay Shit01'!AF21</f>
        <v>12</v>
      </c>
      <c r="F15" s="767"/>
      <c r="G15" s="639"/>
      <c r="H15" s="640"/>
    </row>
    <row r="16" spans="1:8" ht="15" customHeight="1" thickBot="1" x14ac:dyDescent="0.25">
      <c r="A16" s="641">
        <f>SUM(C7:C16)-B7</f>
        <v>0</v>
      </c>
      <c r="B16" s="779"/>
      <c r="C16" s="642">
        <f>'salay Shit01'!X21</f>
        <v>17400</v>
      </c>
      <c r="D16" s="784" t="s">
        <v>309</v>
      </c>
      <c r="E16" s="786">
        <f>C17+C16</f>
        <v>34800</v>
      </c>
      <c r="F16" s="767"/>
      <c r="G16" s="639" t="s">
        <v>303</v>
      </c>
      <c r="H16" s="643"/>
    </row>
    <row r="17" spans="1:10" ht="15" customHeight="1" thickBot="1" x14ac:dyDescent="0.25">
      <c r="A17" s="644" t="s">
        <v>235</v>
      </c>
      <c r="B17" s="645"/>
      <c r="C17" s="646">
        <f>'salay Shit01'!W21</f>
        <v>17400</v>
      </c>
      <c r="D17" s="785"/>
      <c r="E17" s="787"/>
      <c r="F17" s="767"/>
      <c r="G17" s="639" t="s">
        <v>304</v>
      </c>
      <c r="H17" s="640"/>
    </row>
    <row r="18" spans="1:10" ht="27" customHeight="1" thickBot="1" x14ac:dyDescent="0.25">
      <c r="A18" s="647" t="s">
        <v>301</v>
      </c>
      <c r="B18" s="648"/>
      <c r="C18" s="649"/>
      <c r="D18" s="650" t="s">
        <v>302</v>
      </c>
      <c r="E18" s="651">
        <v>0</v>
      </c>
      <c r="F18" s="767"/>
      <c r="G18" s="652" t="s">
        <v>324</v>
      </c>
      <c r="H18" s="643"/>
    </row>
    <row r="19" spans="1:10" ht="15" customHeight="1" x14ac:dyDescent="0.2">
      <c r="A19" s="791" t="s">
        <v>282</v>
      </c>
      <c r="B19" s="792"/>
      <c r="C19" s="653">
        <f>'salay Shit01'!Q21</f>
        <v>0</v>
      </c>
      <c r="D19" s="654" t="s">
        <v>311</v>
      </c>
      <c r="E19" s="636">
        <f>'salay Shit01'!U21</f>
        <v>0</v>
      </c>
      <c r="F19" s="767"/>
      <c r="G19" s="639" t="s">
        <v>141</v>
      </c>
      <c r="H19" s="655"/>
    </row>
    <row r="20" spans="1:10" ht="15" customHeight="1" x14ac:dyDescent="0.2">
      <c r="A20" s="793" t="s">
        <v>296</v>
      </c>
      <c r="B20" s="794"/>
      <c r="C20" s="656"/>
      <c r="D20" s="657" t="s">
        <v>297</v>
      </c>
      <c r="E20" s="658"/>
      <c r="F20" s="767"/>
      <c r="G20" s="639" t="s">
        <v>306</v>
      </c>
      <c r="H20" s="655"/>
    </row>
    <row r="21" spans="1:10" ht="15" customHeight="1" thickBot="1" x14ac:dyDescent="0.25">
      <c r="A21" s="801" t="s">
        <v>283</v>
      </c>
      <c r="B21" s="802"/>
      <c r="C21" s="659">
        <f>'salay Shit01'!V21</f>
        <v>17400</v>
      </c>
      <c r="D21" s="657" t="s">
        <v>310</v>
      </c>
      <c r="E21" s="658">
        <f>'salay Shit01'!V21</f>
        <v>17400</v>
      </c>
      <c r="F21" s="767"/>
      <c r="G21" s="639" t="s">
        <v>305</v>
      </c>
      <c r="H21" s="655"/>
    </row>
    <row r="22" spans="1:10" ht="15" customHeight="1" x14ac:dyDescent="0.2">
      <c r="A22" s="660"/>
      <c r="B22" s="660"/>
      <c r="C22" s="661">
        <f>SUM(C4:C21)</f>
        <v>283428</v>
      </c>
      <c r="D22" s="662">
        <f>C22-E22</f>
        <v>-50</v>
      </c>
      <c r="E22" s="661">
        <f>SUM(E4:E21)</f>
        <v>283478</v>
      </c>
      <c r="F22" s="767"/>
      <c r="G22" s="609"/>
    </row>
    <row r="23" spans="1:10" ht="15" customHeight="1" x14ac:dyDescent="0.2">
      <c r="F23" s="767"/>
      <c r="G23" s="796" t="s">
        <v>368</v>
      </c>
      <c r="H23" s="796"/>
      <c r="I23" s="796"/>
    </row>
    <row r="24" spans="1:10" ht="12" customHeight="1" x14ac:dyDescent="0.2">
      <c r="A24" s="772" t="s">
        <v>358</v>
      </c>
      <c r="B24" s="773"/>
      <c r="C24" s="663" t="s">
        <v>4</v>
      </c>
      <c r="D24" s="664" t="s">
        <v>293</v>
      </c>
      <c r="E24" s="665" t="e">
        <f>SUM(E25:E28)</f>
        <v>#REF!</v>
      </c>
      <c r="F24" s="767"/>
      <c r="G24" s="796"/>
      <c r="H24" s="796"/>
      <c r="I24" s="796"/>
    </row>
    <row r="25" spans="1:10" ht="12" customHeight="1" x14ac:dyDescent="0.2">
      <c r="A25" s="769" t="str">
        <f>'n pay'!B10</f>
        <v>Md. Abdul Halim</v>
      </c>
      <c r="B25" s="770"/>
      <c r="C25" s="666" t="str">
        <f>'salay Shit01'!E11</f>
        <v>AGM</v>
      </c>
      <c r="D25" s="667">
        <v>800100000105</v>
      </c>
      <c r="E25" s="668">
        <f>'n pay'!D10</f>
        <v>0</v>
      </c>
      <c r="F25" s="767"/>
      <c r="G25" s="669"/>
    </row>
    <row r="26" spans="1:10" ht="12" customHeight="1" x14ac:dyDescent="0.2">
      <c r="A26" s="681" t="s">
        <v>379</v>
      </c>
      <c r="B26" s="678"/>
      <c r="C26" s="684" t="s">
        <v>380</v>
      </c>
      <c r="D26" s="667">
        <v>800100000590</v>
      </c>
      <c r="E26" s="668">
        <f>'salay Shit01'!AH13</f>
        <v>36351</v>
      </c>
      <c r="F26" s="677"/>
      <c r="G26" s="669"/>
    </row>
    <row r="27" spans="1:10" ht="12" customHeight="1" x14ac:dyDescent="0.2">
      <c r="A27" s="769" t="e">
        <f>'n pay'!B11</f>
        <v>#REF!</v>
      </c>
      <c r="B27" s="770"/>
      <c r="C27" s="666" t="e">
        <f>'salay Shit01'!#REF!</f>
        <v>#REF!</v>
      </c>
      <c r="D27" s="667">
        <v>800100000625</v>
      </c>
      <c r="E27" s="668" t="e">
        <f>'n pay'!D11</f>
        <v>#REF!</v>
      </c>
      <c r="F27" s="767"/>
      <c r="G27" s="669"/>
    </row>
    <row r="28" spans="1:10" s="660" customFormat="1" ht="12" customHeight="1" x14ac:dyDescent="0.2">
      <c r="A28" s="771" t="s">
        <v>374</v>
      </c>
      <c r="B28" s="771"/>
      <c r="C28" s="666" t="e">
        <f>'salay Shit01'!#REF!</f>
        <v>#REF!</v>
      </c>
      <c r="D28" s="667">
        <v>800100000510</v>
      </c>
      <c r="E28" s="668" t="e">
        <f>'n pay'!D12</f>
        <v>#REF!</v>
      </c>
      <c r="F28" s="768"/>
      <c r="G28" s="669"/>
      <c r="H28" s="606"/>
      <c r="I28" s="606"/>
      <c r="J28" s="606"/>
    </row>
    <row r="29" spans="1:10" s="660" customFormat="1" ht="12" customHeight="1" x14ac:dyDescent="0.2">
      <c r="A29" s="359"/>
      <c r="B29" s="695"/>
      <c r="C29" s="666" t="e">
        <f>'salay Shit01'!#REF!</f>
        <v>#REF!</v>
      </c>
      <c r="D29" s="667"/>
      <c r="E29" s="696" t="e">
        <f>'salay Shit01'!#REF!</f>
        <v>#REF!</v>
      </c>
      <c r="F29" s="768"/>
      <c r="G29" s="669"/>
      <c r="H29" s="606"/>
      <c r="I29" s="606"/>
      <c r="J29" s="606"/>
    </row>
    <row r="30" spans="1:10" ht="12" customHeight="1" x14ac:dyDescent="0.2">
      <c r="A30" s="670"/>
      <c r="B30" s="670"/>
      <c r="C30" s="671"/>
      <c r="D30" s="672" t="s">
        <v>373</v>
      </c>
      <c r="E30" s="683" t="e">
        <f>SUM(E25:E29)</f>
        <v>#REF!</v>
      </c>
      <c r="F30" s="768"/>
    </row>
    <row r="31" spans="1:10" ht="12" customHeight="1" x14ac:dyDescent="0.2">
      <c r="A31" s="772" t="s">
        <v>77</v>
      </c>
      <c r="B31" s="773"/>
      <c r="C31" s="663" t="s">
        <v>4</v>
      </c>
      <c r="D31" s="664" t="s">
        <v>293</v>
      </c>
      <c r="E31" s="668">
        <f>'n pay'!D15</f>
        <v>0</v>
      </c>
      <c r="F31" s="767"/>
      <c r="G31" s="673"/>
    </row>
    <row r="32" spans="1:10" ht="12" customHeight="1" x14ac:dyDescent="0.2">
      <c r="A32" s="769" t="str">
        <f>A25</f>
        <v>Md. Abdul Halim</v>
      </c>
      <c r="B32" s="770"/>
      <c r="C32" s="674" t="str">
        <f>C25</f>
        <v>AGM</v>
      </c>
      <c r="D32" s="667"/>
      <c r="E32" s="668">
        <f>'salay Shit01'!Z21</f>
        <v>15866</v>
      </c>
      <c r="G32" s="669"/>
    </row>
    <row r="33" spans="1:7" ht="12" customHeight="1" x14ac:dyDescent="0.2">
      <c r="D33" s="685" t="s">
        <v>356</v>
      </c>
      <c r="E33" s="683">
        <f>E32</f>
        <v>15866</v>
      </c>
    </row>
    <row r="34" spans="1:7" ht="12" customHeight="1" x14ac:dyDescent="0.2">
      <c r="A34" s="772" t="s">
        <v>96</v>
      </c>
      <c r="B34" s="773"/>
      <c r="C34" s="663" t="s">
        <v>4</v>
      </c>
      <c r="D34" s="664" t="s">
        <v>293</v>
      </c>
      <c r="E34" s="665"/>
      <c r="G34" s="673"/>
    </row>
    <row r="35" spans="1:7" ht="12" customHeight="1" x14ac:dyDescent="0.2">
      <c r="A35" s="780" t="str">
        <f>A32</f>
        <v>Md. Abdul Halim</v>
      </c>
      <c r="B35" s="781"/>
      <c r="C35" s="674" t="str">
        <f>C32</f>
        <v>AGM</v>
      </c>
      <c r="D35" s="667"/>
      <c r="E35" s="668">
        <f>'salay Shit01'!AA11</f>
        <v>0</v>
      </c>
      <c r="G35" s="669"/>
    </row>
    <row r="36" spans="1:7" ht="12" customHeight="1" x14ac:dyDescent="0.2">
      <c r="A36" s="803" t="s">
        <v>379</v>
      </c>
      <c r="B36" s="770"/>
      <c r="C36" s="682" t="s">
        <v>380</v>
      </c>
      <c r="D36" s="667">
        <v>800640000006</v>
      </c>
      <c r="E36" s="668">
        <f>'salay Shit01'!AA13</f>
        <v>3025</v>
      </c>
      <c r="G36" s="669"/>
    </row>
    <row r="37" spans="1:7" ht="12" customHeight="1" x14ac:dyDescent="0.2">
      <c r="A37" s="606"/>
      <c r="B37" s="606"/>
      <c r="C37" s="606"/>
      <c r="D37" s="686" t="s">
        <v>356</v>
      </c>
      <c r="E37" s="683">
        <f>E36+E35</f>
        <v>3025</v>
      </c>
      <c r="G37" s="675"/>
    </row>
    <row r="38" spans="1:7" ht="12" customHeight="1" x14ac:dyDescent="0.2">
      <c r="A38" s="772" t="s">
        <v>359</v>
      </c>
      <c r="B38" s="773"/>
      <c r="C38" s="663" t="s">
        <v>4</v>
      </c>
      <c r="D38" s="664" t="s">
        <v>293</v>
      </c>
      <c r="E38" s="665"/>
      <c r="G38" s="673"/>
    </row>
    <row r="39" spans="1:7" ht="12" customHeight="1" x14ac:dyDescent="0.2">
      <c r="A39" s="795" t="s">
        <v>379</v>
      </c>
      <c r="B39" s="771"/>
      <c r="C39" s="358" t="s">
        <v>380</v>
      </c>
      <c r="D39" s="667">
        <v>800720000001</v>
      </c>
      <c r="E39" s="697">
        <v>1130</v>
      </c>
      <c r="G39" s="669"/>
    </row>
    <row r="40" spans="1:7" ht="12" customHeight="1" x14ac:dyDescent="0.2">
      <c r="A40" s="699" t="e">
        <f>'salay Shit01'!#REF!</f>
        <v>#REF!</v>
      </c>
      <c r="B40" s="700"/>
      <c r="C40" s="358" t="e">
        <f>'salay Shit01'!#REF!</f>
        <v>#REF!</v>
      </c>
      <c r="D40" s="698" t="s">
        <v>386</v>
      </c>
      <c r="E40" s="697" t="e">
        <f>'salay Shit01'!#REF!</f>
        <v>#REF!</v>
      </c>
      <c r="G40" s="669"/>
    </row>
    <row r="41" spans="1:7" ht="12" customHeight="1" x14ac:dyDescent="0.2">
      <c r="D41" s="686" t="s">
        <v>356</v>
      </c>
      <c r="E41" s="683" t="e">
        <f>SUM(E39:E40)</f>
        <v>#REF!</v>
      </c>
    </row>
    <row r="42" spans="1:7" ht="12" customHeight="1" x14ac:dyDescent="0.2">
      <c r="A42" s="772" t="s">
        <v>360</v>
      </c>
      <c r="B42" s="773"/>
      <c r="C42" s="663" t="s">
        <v>4</v>
      </c>
      <c r="D42" s="664" t="s">
        <v>293</v>
      </c>
      <c r="E42" s="665" t="e">
        <f>SUM(E43)</f>
        <v>#REF!</v>
      </c>
    </row>
    <row r="43" spans="1:7" x14ac:dyDescent="0.2">
      <c r="A43" s="769"/>
      <c r="B43" s="770"/>
      <c r="C43" s="676"/>
      <c r="D43" s="690" t="s">
        <v>383</v>
      </c>
      <c r="E43" s="691" t="e">
        <f>E41+E37+E33+E30</f>
        <v>#REF!</v>
      </c>
    </row>
  </sheetData>
  <mergeCells count="35">
    <mergeCell ref="G4:G7"/>
    <mergeCell ref="E16:E17"/>
    <mergeCell ref="A19:B19"/>
    <mergeCell ref="A20:B20"/>
    <mergeCell ref="A43:B43"/>
    <mergeCell ref="A38:B38"/>
    <mergeCell ref="A39:B39"/>
    <mergeCell ref="A25:B25"/>
    <mergeCell ref="G23:I24"/>
    <mergeCell ref="D4:D7"/>
    <mergeCell ref="C14:C15"/>
    <mergeCell ref="F4:F7"/>
    <mergeCell ref="A42:B42"/>
    <mergeCell ref="A21:B21"/>
    <mergeCell ref="A36:B36"/>
    <mergeCell ref="A34:B34"/>
    <mergeCell ref="A35:B35"/>
    <mergeCell ref="A1:E1"/>
    <mergeCell ref="A8:A14"/>
    <mergeCell ref="D16:D17"/>
    <mergeCell ref="E13:E14"/>
    <mergeCell ref="A2:B2"/>
    <mergeCell ref="F8:F12"/>
    <mergeCell ref="F13:F17"/>
    <mergeCell ref="E4:E7"/>
    <mergeCell ref="D13:D14"/>
    <mergeCell ref="B7:B16"/>
    <mergeCell ref="F18:F21"/>
    <mergeCell ref="F22:F25"/>
    <mergeCell ref="F27:F31"/>
    <mergeCell ref="A32:B32"/>
    <mergeCell ref="A27:B27"/>
    <mergeCell ref="A28:B28"/>
    <mergeCell ref="A31:B31"/>
    <mergeCell ref="A24:B24"/>
  </mergeCells>
  <conditionalFormatting sqref="A1:E14 A15:B15 D15:E15 A16:A45 C16:E45 B16:B39 B41:B45">
    <cfRule type="expression" dxfId="0" priority="4" stopIfTrue="1">
      <formula>SUM($F$1:$F$297)&gt;0</formula>
    </cfRule>
  </conditionalFormatting>
  <printOptions horizontalCentered="1"/>
  <pageMargins left="0.19685039370078741" right="0.19685039370078741" top="0.19685039370078741" bottom="0.19685039370078741" header="0" footer="0"/>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51"/>
  <sheetViews>
    <sheetView topLeftCell="A7" workbookViewId="0">
      <selection activeCell="F29" sqref="F29"/>
    </sheetView>
  </sheetViews>
  <sheetFormatPr defaultColWidth="9.140625" defaultRowHeight="15" customHeight="1" x14ac:dyDescent="0.2"/>
  <cols>
    <col min="1" max="1" width="5.85546875" style="308" customWidth="1"/>
    <col min="2" max="2" width="34.85546875" style="308" customWidth="1"/>
    <col min="3" max="3" width="9.140625" style="308" customWidth="1"/>
    <col min="4" max="4" width="12.7109375" style="308" customWidth="1"/>
    <col min="5" max="5" width="6.7109375" style="308" customWidth="1"/>
    <col min="6" max="6" width="16.7109375" style="308" customWidth="1"/>
    <col min="7" max="8" width="9.140625" style="308"/>
    <col min="9" max="9" width="9.28515625" style="308" bestFit="1" customWidth="1"/>
    <col min="10" max="16384" width="9.140625" style="308"/>
  </cols>
  <sheetData>
    <row r="1" spans="1:13" ht="18" customHeight="1" x14ac:dyDescent="0.2">
      <c r="A1" s="888" t="s">
        <v>56</v>
      </c>
      <c r="B1" s="888"/>
      <c r="C1" s="888"/>
      <c r="D1" s="888"/>
      <c r="E1" s="888"/>
      <c r="F1" s="888"/>
    </row>
    <row r="2" spans="1:13" ht="15" customHeight="1" x14ac:dyDescent="0.2">
      <c r="A2" s="757" t="s">
        <v>237</v>
      </c>
      <c r="B2" s="757"/>
      <c r="C2" s="757"/>
      <c r="D2" s="757"/>
      <c r="E2" s="757"/>
      <c r="F2" s="757"/>
    </row>
    <row r="3" spans="1:13" ht="15" customHeight="1" x14ac:dyDescent="0.2">
      <c r="A3" s="255"/>
      <c r="B3" s="255"/>
      <c r="C3" s="255"/>
      <c r="D3" s="255"/>
      <c r="E3" s="255"/>
      <c r="F3" s="255"/>
    </row>
    <row r="4" spans="1:13" ht="26.25" customHeight="1" x14ac:dyDescent="0.2">
      <c r="A4" s="983" t="s">
        <v>238</v>
      </c>
      <c r="B4" s="983"/>
      <c r="C4" s="983"/>
      <c r="D4" s="983"/>
      <c r="E4" s="983"/>
      <c r="F4" s="983"/>
    </row>
    <row r="5" spans="1:13" ht="15" customHeight="1" x14ac:dyDescent="0.2">
      <c r="A5" s="309"/>
      <c r="B5" s="309"/>
      <c r="C5" s="309"/>
      <c r="D5" s="309"/>
      <c r="E5" s="309"/>
      <c r="F5" s="309"/>
      <c r="I5" s="310"/>
      <c r="J5" s="310"/>
      <c r="K5" s="310"/>
      <c r="L5" s="310"/>
      <c r="M5" s="310"/>
    </row>
    <row r="6" spans="1:13" ht="15" customHeight="1" x14ac:dyDescent="0.2">
      <c r="A6" s="219" t="s">
        <v>239</v>
      </c>
      <c r="B6" s="219"/>
      <c r="C6" s="219" t="s">
        <v>397</v>
      </c>
      <c r="D6" s="219"/>
      <c r="E6" s="219"/>
      <c r="I6" s="310"/>
      <c r="J6" s="310"/>
      <c r="K6" s="310"/>
      <c r="L6" s="310"/>
      <c r="M6" s="310"/>
    </row>
    <row r="7" spans="1:13" ht="15" customHeight="1" x14ac:dyDescent="0.2">
      <c r="A7" s="219" t="s">
        <v>34</v>
      </c>
      <c r="B7" s="219"/>
      <c r="C7" s="219" t="s">
        <v>260</v>
      </c>
      <c r="D7" s="219"/>
      <c r="E7" s="219"/>
      <c r="I7" s="310"/>
      <c r="J7" s="310"/>
      <c r="K7" s="310"/>
      <c r="L7" s="310"/>
      <c r="M7" s="310"/>
    </row>
    <row r="8" spans="1:13" ht="15" customHeight="1" x14ac:dyDescent="0.2">
      <c r="A8" s="219"/>
      <c r="B8" s="219"/>
      <c r="C8" s="984" t="s">
        <v>398</v>
      </c>
      <c r="D8" s="984"/>
      <c r="E8" s="151"/>
      <c r="F8" s="151"/>
      <c r="I8" s="310"/>
      <c r="J8" s="310"/>
      <c r="K8" s="310"/>
      <c r="L8" s="310"/>
      <c r="M8" s="310"/>
    </row>
    <row r="9" spans="1:13" ht="15" customHeight="1" x14ac:dyDescent="0.2">
      <c r="A9" s="985" t="s">
        <v>403</v>
      </c>
      <c r="B9" s="985"/>
      <c r="C9" s="987" t="s">
        <v>400</v>
      </c>
      <c r="D9" s="987"/>
      <c r="I9" s="310"/>
      <c r="J9" s="310"/>
      <c r="K9" s="310"/>
      <c r="L9" s="310"/>
      <c r="M9" s="310"/>
    </row>
    <row r="10" spans="1:13" ht="15" customHeight="1" x14ac:dyDescent="0.2">
      <c r="A10" s="219"/>
      <c r="B10" s="219"/>
      <c r="C10" s="219"/>
      <c r="D10" s="311"/>
      <c r="E10" s="219"/>
      <c r="F10" s="312"/>
      <c r="I10" s="310"/>
      <c r="J10" s="310"/>
      <c r="K10" s="310"/>
      <c r="L10" s="310"/>
      <c r="M10" s="310"/>
    </row>
    <row r="11" spans="1:13" ht="15" customHeight="1" x14ac:dyDescent="0.2">
      <c r="A11" s="219"/>
      <c r="B11" s="5" t="s">
        <v>288</v>
      </c>
      <c r="C11" s="219"/>
      <c r="D11" s="219"/>
      <c r="E11" s="219"/>
      <c r="F11" s="219"/>
      <c r="I11" s="310"/>
      <c r="J11" s="310"/>
      <c r="K11" s="310"/>
      <c r="L11" s="310"/>
      <c r="M11" s="310"/>
    </row>
    <row r="12" spans="1:13" ht="15" customHeight="1" x14ac:dyDescent="0.2">
      <c r="A12" s="219"/>
      <c r="B12" s="5"/>
      <c r="C12" s="219"/>
      <c r="D12" s="219"/>
      <c r="E12" s="219"/>
      <c r="F12" s="219"/>
      <c r="I12" s="310"/>
      <c r="J12" s="310"/>
      <c r="K12" s="310"/>
      <c r="L12" s="310"/>
      <c r="M12" s="310"/>
    </row>
    <row r="13" spans="1:13" ht="15" customHeight="1" x14ac:dyDescent="0.2">
      <c r="A13" s="5">
        <v>1</v>
      </c>
      <c r="B13" s="219" t="s">
        <v>241</v>
      </c>
      <c r="C13" s="5"/>
      <c r="D13" s="5" t="s">
        <v>242</v>
      </c>
      <c r="E13" s="5" t="s">
        <v>68</v>
      </c>
      <c r="F13" s="313" t="e">
        <f>'salay Shit01'!#REF!</f>
        <v>#REF!</v>
      </c>
      <c r="I13" s="314"/>
      <c r="J13" s="310"/>
      <c r="K13" s="310"/>
      <c r="L13" s="310"/>
      <c r="M13" s="310"/>
    </row>
    <row r="14" spans="1:13" ht="15" customHeight="1" x14ac:dyDescent="0.2">
      <c r="A14" s="5">
        <f>A13+1</f>
        <v>2</v>
      </c>
      <c r="B14" s="219" t="s">
        <v>243</v>
      </c>
      <c r="C14" s="5"/>
      <c r="D14" s="5" t="s">
        <v>242</v>
      </c>
      <c r="E14" s="5" t="s">
        <v>68</v>
      </c>
      <c r="F14" s="313">
        <v>0</v>
      </c>
    </row>
    <row r="15" spans="1:13" ht="15" customHeight="1" x14ac:dyDescent="0.2">
      <c r="A15" s="5">
        <f t="shared" ref="A15:A22" si="0">A14+1</f>
        <v>3</v>
      </c>
      <c r="B15" s="219" t="s">
        <v>244</v>
      </c>
      <c r="C15" s="315">
        <v>0.4</v>
      </c>
      <c r="D15" s="5" t="s">
        <v>242</v>
      </c>
      <c r="E15" s="5" t="s">
        <v>68</v>
      </c>
      <c r="F15" s="316" t="e">
        <f>'salay Shit01'!#REF!</f>
        <v>#REF!</v>
      </c>
    </row>
    <row r="16" spans="1:13" ht="15" customHeight="1" x14ac:dyDescent="0.2">
      <c r="A16" s="5">
        <f t="shared" si="0"/>
        <v>4</v>
      </c>
      <c r="B16" s="219" t="s">
        <v>245</v>
      </c>
      <c r="C16" s="5"/>
      <c r="D16" s="5" t="s">
        <v>242</v>
      </c>
      <c r="E16" s="5" t="s">
        <v>68</v>
      </c>
      <c r="F16" s="313" t="e">
        <f>'salay Shit01'!#REF!</f>
        <v>#REF!</v>
      </c>
    </row>
    <row r="17" spans="1:6" ht="15" customHeight="1" x14ac:dyDescent="0.2">
      <c r="A17" s="5">
        <f t="shared" si="0"/>
        <v>5</v>
      </c>
      <c r="B17" s="219" t="s">
        <v>246</v>
      </c>
      <c r="C17" s="5"/>
      <c r="D17" s="5" t="s">
        <v>242</v>
      </c>
      <c r="E17" s="5" t="s">
        <v>68</v>
      </c>
      <c r="F17" s="313">
        <v>0</v>
      </c>
    </row>
    <row r="18" spans="1:6" ht="15" customHeight="1" x14ac:dyDescent="0.2">
      <c r="A18" s="5">
        <f t="shared" si="0"/>
        <v>6</v>
      </c>
      <c r="B18" s="219" t="s">
        <v>286</v>
      </c>
      <c r="C18" s="323">
        <v>0.1</v>
      </c>
      <c r="D18" s="5" t="s">
        <v>242</v>
      </c>
      <c r="E18" s="5" t="s">
        <v>68</v>
      </c>
      <c r="F18" s="313" t="e">
        <f>'salay Shit01'!#REF!</f>
        <v>#REF!</v>
      </c>
    </row>
    <row r="19" spans="1:6" ht="15" customHeight="1" x14ac:dyDescent="0.2">
      <c r="A19" s="5">
        <f t="shared" si="0"/>
        <v>7</v>
      </c>
      <c r="B19" s="219" t="s">
        <v>369</v>
      </c>
      <c r="C19" s="323">
        <v>0.1</v>
      </c>
      <c r="D19" s="5" t="s">
        <v>242</v>
      </c>
      <c r="E19" s="5" t="s">
        <v>68</v>
      </c>
      <c r="F19" s="313" t="e">
        <f>'LPC Arif (2)'!F18</f>
        <v>#REF!</v>
      </c>
    </row>
    <row r="20" spans="1:6" ht="15" customHeight="1" x14ac:dyDescent="0.2">
      <c r="A20" s="5">
        <f t="shared" si="0"/>
        <v>8</v>
      </c>
      <c r="B20" s="219" t="s">
        <v>247</v>
      </c>
      <c r="C20" s="5"/>
      <c r="D20" s="5" t="s">
        <v>242</v>
      </c>
      <c r="E20" s="5" t="s">
        <v>68</v>
      </c>
      <c r="F20" s="317">
        <v>0</v>
      </c>
    </row>
    <row r="21" spans="1:6" ht="15" customHeight="1" x14ac:dyDescent="0.2">
      <c r="A21" s="5">
        <f t="shared" si="0"/>
        <v>9</v>
      </c>
      <c r="B21" s="219" t="s">
        <v>248</v>
      </c>
      <c r="C21" s="5"/>
      <c r="D21" s="5" t="s">
        <v>242</v>
      </c>
      <c r="E21" s="5" t="s">
        <v>68</v>
      </c>
      <c r="F21" s="313">
        <v>0</v>
      </c>
    </row>
    <row r="22" spans="1:6" ht="15" customHeight="1" x14ac:dyDescent="0.2">
      <c r="A22" s="5">
        <f t="shared" si="0"/>
        <v>10</v>
      </c>
      <c r="B22" s="219" t="s">
        <v>249</v>
      </c>
      <c r="C22" s="5"/>
      <c r="D22" s="5" t="s">
        <v>242</v>
      </c>
      <c r="E22" s="5" t="s">
        <v>68</v>
      </c>
      <c r="F22" s="313">
        <v>0</v>
      </c>
    </row>
    <row r="23" spans="1:6" ht="15" customHeight="1" x14ac:dyDescent="0.2">
      <c r="A23" s="5"/>
      <c r="B23" s="219"/>
      <c r="C23" s="5"/>
      <c r="D23" s="221" t="s">
        <v>250</v>
      </c>
      <c r="E23" s="221" t="s">
        <v>68</v>
      </c>
      <c r="F23" s="318" t="e">
        <f>SUM(F13:F22)</f>
        <v>#REF!</v>
      </c>
    </row>
    <row r="24" spans="1:6" ht="15" customHeight="1" x14ac:dyDescent="0.2">
      <c r="A24" s="219"/>
      <c r="B24" s="219"/>
      <c r="C24" s="219"/>
      <c r="D24" s="312" t="s">
        <v>251</v>
      </c>
      <c r="E24" s="221" t="s">
        <v>68</v>
      </c>
      <c r="F24" s="319" t="e">
        <f>SUM(F23:F23)</f>
        <v>#REF!</v>
      </c>
    </row>
    <row r="25" spans="1:6" ht="15" customHeight="1" x14ac:dyDescent="0.2">
      <c r="A25" s="219"/>
      <c r="B25" s="219"/>
      <c r="C25" s="219"/>
      <c r="D25" s="312" t="s">
        <v>252</v>
      </c>
      <c r="E25" s="221" t="s">
        <v>68</v>
      </c>
      <c r="F25" s="318" t="e">
        <f>'salay Shit01'!#REF!</f>
        <v>#REF!</v>
      </c>
    </row>
    <row r="26" spans="1:6" ht="15" customHeight="1" x14ac:dyDescent="0.2">
      <c r="A26" s="219"/>
      <c r="B26" s="219"/>
      <c r="C26" s="219"/>
      <c r="D26" s="312" t="s">
        <v>253</v>
      </c>
      <c r="E26" s="221" t="s">
        <v>68</v>
      </c>
      <c r="F26" s="319" t="e">
        <f>F24-F25</f>
        <v>#REF!</v>
      </c>
    </row>
    <row r="27" spans="1:6" ht="15" customHeight="1" x14ac:dyDescent="0.2">
      <c r="A27" s="219"/>
      <c r="B27" s="219"/>
      <c r="C27" s="219"/>
      <c r="D27" s="219"/>
      <c r="E27" s="219"/>
      <c r="F27" s="320"/>
    </row>
    <row r="28" spans="1:6" ht="15" customHeight="1" x14ac:dyDescent="0.2">
      <c r="A28" s="219" t="s">
        <v>254</v>
      </c>
      <c r="B28" s="219"/>
      <c r="C28" s="219"/>
      <c r="D28" s="219"/>
      <c r="E28" s="219"/>
      <c r="F28" s="321">
        <f>D10</f>
        <v>0</v>
      </c>
    </row>
    <row r="29" spans="1:6" ht="15" customHeight="1" x14ac:dyDescent="0.2">
      <c r="A29" s="219" t="s">
        <v>255</v>
      </c>
      <c r="B29" s="219"/>
      <c r="C29" s="219"/>
      <c r="D29" s="219"/>
      <c r="E29" s="219"/>
      <c r="F29" s="322"/>
    </row>
    <row r="30" spans="1:6" ht="15" customHeight="1" x14ac:dyDescent="0.2">
      <c r="A30" s="5"/>
    </row>
    <row r="31" spans="1:6" ht="15" customHeight="1" x14ac:dyDescent="0.2">
      <c r="A31" s="5">
        <f>A30+1</f>
        <v>1</v>
      </c>
      <c r="B31" s="219" t="s">
        <v>286</v>
      </c>
      <c r="C31" s="323">
        <v>0.1</v>
      </c>
      <c r="D31" s="5" t="s">
        <v>242</v>
      </c>
      <c r="E31" s="5" t="s">
        <v>68</v>
      </c>
      <c r="F31" s="313" t="e">
        <f>F13*C31</f>
        <v>#REF!</v>
      </c>
    </row>
    <row r="32" spans="1:6" ht="15" customHeight="1" x14ac:dyDescent="0.2">
      <c r="A32" s="5">
        <f t="shared" ref="A32:A39" si="1">A31+1</f>
        <v>2</v>
      </c>
      <c r="B32" s="219" t="s">
        <v>369</v>
      </c>
      <c r="C32" s="323">
        <v>0.1</v>
      </c>
      <c r="D32" s="5" t="s">
        <v>242</v>
      </c>
      <c r="E32" s="5" t="s">
        <v>68</v>
      </c>
      <c r="F32" s="313" t="e">
        <f>F13*C32</f>
        <v>#REF!</v>
      </c>
    </row>
    <row r="33" spans="1:7" ht="15" customHeight="1" x14ac:dyDescent="0.2">
      <c r="A33" s="5">
        <f t="shared" si="1"/>
        <v>3</v>
      </c>
      <c r="B33" s="219" t="s">
        <v>371</v>
      </c>
      <c r="C33" s="323">
        <v>0.1</v>
      </c>
      <c r="D33" s="5" t="s">
        <v>242</v>
      </c>
      <c r="E33" s="5" t="s">
        <v>68</v>
      </c>
      <c r="F33" s="313" t="e">
        <f>F13*C33</f>
        <v>#REF!</v>
      </c>
    </row>
    <row r="34" spans="1:7" ht="15" customHeight="1" x14ac:dyDescent="0.2">
      <c r="A34" s="5">
        <f t="shared" si="1"/>
        <v>4</v>
      </c>
      <c r="B34" s="219" t="s">
        <v>256</v>
      </c>
      <c r="C34" s="219"/>
      <c r="D34" s="5" t="s">
        <v>242</v>
      </c>
      <c r="E34" s="5" t="s">
        <v>68</v>
      </c>
      <c r="F34" s="313">
        <v>0</v>
      </c>
    </row>
    <row r="35" spans="1:7" ht="15" customHeight="1" x14ac:dyDescent="0.2">
      <c r="A35" s="5">
        <f t="shared" si="1"/>
        <v>5</v>
      </c>
      <c r="B35" s="219" t="s">
        <v>396</v>
      </c>
      <c r="C35" s="219"/>
      <c r="D35" s="5" t="s">
        <v>242</v>
      </c>
      <c r="E35" s="5" t="s">
        <v>68</v>
      </c>
      <c r="F35" s="313" t="e">
        <f>'salay Shit01'!#REF!</f>
        <v>#REF!</v>
      </c>
    </row>
    <row r="36" spans="1:7" ht="15" customHeight="1" x14ac:dyDescent="0.2">
      <c r="A36" s="5">
        <f t="shared" si="1"/>
        <v>6</v>
      </c>
      <c r="B36" s="219" t="s">
        <v>320</v>
      </c>
      <c r="C36" s="219"/>
      <c r="D36" s="5" t="s">
        <v>242</v>
      </c>
      <c r="E36" s="5" t="s">
        <v>68</v>
      </c>
      <c r="F36" s="313" t="e">
        <f>'salay Shit01'!#REF!</f>
        <v>#REF!</v>
      </c>
    </row>
    <row r="37" spans="1:7" ht="15" customHeight="1" x14ac:dyDescent="0.2">
      <c r="A37" s="5">
        <f t="shared" si="1"/>
        <v>7</v>
      </c>
      <c r="B37" s="219" t="s">
        <v>257</v>
      </c>
      <c r="C37" s="219"/>
      <c r="D37" s="5" t="s">
        <v>242</v>
      </c>
      <c r="E37" s="5" t="s">
        <v>68</v>
      </c>
      <c r="F37" s="313" t="e">
        <f>'salay Shit01'!#REF!</f>
        <v>#REF!</v>
      </c>
    </row>
    <row r="38" spans="1:7" ht="15" customHeight="1" x14ac:dyDescent="0.2">
      <c r="A38" s="5">
        <f t="shared" si="1"/>
        <v>8</v>
      </c>
      <c r="B38" s="219" t="s">
        <v>258</v>
      </c>
      <c r="C38" s="219"/>
      <c r="D38" s="5" t="s">
        <v>242</v>
      </c>
      <c r="E38" s="5" t="s">
        <v>68</v>
      </c>
      <c r="F38" s="313">
        <v>0</v>
      </c>
    </row>
    <row r="39" spans="1:7" ht="15" customHeight="1" x14ac:dyDescent="0.2">
      <c r="A39" s="5">
        <f t="shared" si="1"/>
        <v>9</v>
      </c>
      <c r="B39" s="219" t="s">
        <v>370</v>
      </c>
      <c r="C39" s="219"/>
      <c r="D39" s="5" t="s">
        <v>242</v>
      </c>
      <c r="E39" s="5" t="s">
        <v>68</v>
      </c>
      <c r="F39" s="313" t="e">
        <f>'salay Shit01'!#REF!</f>
        <v>#REF!</v>
      </c>
    </row>
    <row r="40" spans="1:7" ht="15" customHeight="1" x14ac:dyDescent="0.2">
      <c r="A40" s="5"/>
      <c r="B40" s="219"/>
      <c r="C40" s="219"/>
      <c r="D40" s="221" t="s">
        <v>16</v>
      </c>
      <c r="E40" s="221" t="s">
        <v>68</v>
      </c>
      <c r="F40" s="324" t="e">
        <f>SUM(F31:F39)</f>
        <v>#REF!</v>
      </c>
    </row>
    <row r="41" spans="1:7" ht="15" customHeight="1" x14ac:dyDescent="0.2">
      <c r="A41" s="219"/>
      <c r="B41" s="219"/>
      <c r="C41" s="219"/>
      <c r="D41" s="312" t="s">
        <v>259</v>
      </c>
      <c r="E41" s="221" t="s">
        <v>68</v>
      </c>
      <c r="F41" s="319" t="e">
        <f>SUM(F40:F40)</f>
        <v>#REF!</v>
      </c>
    </row>
    <row r="42" spans="1:7" ht="15" customHeight="1" x14ac:dyDescent="0.2">
      <c r="A42" s="219"/>
      <c r="B42" s="219"/>
      <c r="C42" s="219"/>
      <c r="D42" s="219"/>
      <c r="E42" s="219"/>
      <c r="F42" s="219"/>
    </row>
    <row r="44" spans="1:7" ht="15" customHeight="1" x14ac:dyDescent="0.2">
      <c r="A44" s="254"/>
      <c r="B44" s="254"/>
      <c r="C44" s="254"/>
      <c r="D44" s="254"/>
      <c r="E44" s="325"/>
      <c r="F44" s="326"/>
    </row>
    <row r="45" spans="1:7" ht="15" customHeight="1" x14ac:dyDescent="0.2">
      <c r="A45" s="254"/>
      <c r="B45" s="718" t="s">
        <v>401</v>
      </c>
      <c r="C45" s="254"/>
      <c r="D45" s="741" t="s">
        <v>402</v>
      </c>
      <c r="E45" s="741"/>
      <c r="F45" s="741"/>
      <c r="G45" s="254"/>
    </row>
    <row r="46" spans="1:7" ht="15" customHeight="1" x14ac:dyDescent="0.2">
      <c r="A46" s="254"/>
      <c r="B46" s="254"/>
      <c r="C46" s="254"/>
      <c r="D46" s="254"/>
      <c r="E46" s="254"/>
      <c r="F46" s="254"/>
    </row>
    <row r="47" spans="1:7" ht="15" customHeight="1" x14ac:dyDescent="0.2">
      <c r="A47" s="254"/>
      <c r="B47" s="254"/>
      <c r="C47" s="254"/>
      <c r="D47" s="254"/>
      <c r="E47" s="254"/>
      <c r="F47" s="254"/>
    </row>
    <row r="48" spans="1:7" ht="15" customHeight="1" x14ac:dyDescent="0.2">
      <c r="A48" s="254"/>
      <c r="B48" s="254"/>
      <c r="C48" s="254"/>
      <c r="D48" s="254"/>
      <c r="E48" s="254"/>
      <c r="F48" s="254"/>
    </row>
    <row r="49" spans="1:6" ht="15" customHeight="1" x14ac:dyDescent="0.2">
      <c r="A49" s="327"/>
      <c r="B49" s="254"/>
      <c r="C49" s="982"/>
      <c r="D49" s="982"/>
      <c r="E49" s="982"/>
      <c r="F49" s="982"/>
    </row>
    <row r="50" spans="1:6" ht="15" customHeight="1" x14ac:dyDescent="0.2">
      <c r="A50" s="255"/>
      <c r="B50" s="254"/>
      <c r="C50" s="254"/>
      <c r="D50" s="254"/>
      <c r="E50" s="254"/>
      <c r="F50" s="254"/>
    </row>
    <row r="51" spans="1:6" ht="15" customHeight="1" x14ac:dyDescent="0.2">
      <c r="A51" s="255"/>
      <c r="B51" s="254"/>
      <c r="C51" s="254"/>
      <c r="D51" s="254"/>
      <c r="E51" s="254"/>
      <c r="F51" s="254"/>
    </row>
  </sheetData>
  <mergeCells count="8">
    <mergeCell ref="C49:F49"/>
    <mergeCell ref="A9:B9"/>
    <mergeCell ref="D45:F45"/>
    <mergeCell ref="A1:F1"/>
    <mergeCell ref="A2:F2"/>
    <mergeCell ref="A4:F4"/>
    <mergeCell ref="C8:D8"/>
    <mergeCell ref="C9:D9"/>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rgb="FF00B050"/>
  </sheetPr>
  <dimension ref="A1:H541"/>
  <sheetViews>
    <sheetView showWhiteSpace="0" zoomScalePageLayoutView="55" workbookViewId="0">
      <selection activeCell="G8" sqref="G8:J24"/>
    </sheetView>
  </sheetViews>
  <sheetFormatPr defaultColWidth="9.140625" defaultRowHeight="15" customHeight="1" x14ac:dyDescent="0.2"/>
  <cols>
    <col min="1" max="1" width="16.7109375" style="16" customWidth="1"/>
    <col min="2" max="2" width="46.42578125" style="16" customWidth="1"/>
    <col min="3" max="3" width="9" style="16" customWidth="1"/>
    <col min="4" max="4" width="12.7109375" style="218" customWidth="1"/>
    <col min="5" max="5" width="9.5703125" style="265" customWidth="1"/>
    <col min="6" max="9" width="9.140625" style="16"/>
    <col min="10" max="10" width="13.42578125" style="16" customWidth="1"/>
    <col min="11" max="16384" width="9.140625" style="16"/>
  </cols>
  <sheetData>
    <row r="1" spans="1:5" ht="15" customHeight="1" x14ac:dyDescent="0.2">
      <c r="A1" s="831" t="s">
        <v>56</v>
      </c>
      <c r="B1" s="831"/>
      <c r="C1" s="831"/>
      <c r="D1" s="831"/>
      <c r="E1" s="260" t="s">
        <v>23</v>
      </c>
    </row>
    <row r="2" spans="1:5" ht="15" customHeight="1" x14ac:dyDescent="0.2">
      <c r="A2" s="64" t="s">
        <v>10</v>
      </c>
      <c r="B2" s="211" t="s">
        <v>102</v>
      </c>
      <c r="D2" s="291" t="s">
        <v>229</v>
      </c>
      <c r="E2" s="292" t="e">
        <f>#REF!</f>
        <v>#REF!</v>
      </c>
    </row>
    <row r="3" spans="1:5" ht="24.95" customHeight="1" x14ac:dyDescent="0.2">
      <c r="A3" s="245"/>
      <c r="B3" s="246" t="s">
        <v>24</v>
      </c>
      <c r="C3" s="19" t="s">
        <v>25</v>
      </c>
      <c r="D3" s="247" t="s">
        <v>26</v>
      </c>
      <c r="E3" s="261" t="s">
        <v>42</v>
      </c>
    </row>
    <row r="4" spans="1:5" ht="15" customHeight="1" x14ac:dyDescent="0.2">
      <c r="A4" s="250" t="s">
        <v>27</v>
      </c>
      <c r="B4" s="23" t="s">
        <v>234</v>
      </c>
      <c r="C4" s="24" t="s">
        <v>189</v>
      </c>
      <c r="D4" s="268" t="e">
        <f>D39+D63</f>
        <v>#REF!</v>
      </c>
      <c r="E4" s="262"/>
    </row>
    <row r="5" spans="1:5" ht="15" customHeight="1" x14ac:dyDescent="0.2">
      <c r="A5" s="832" t="s">
        <v>269</v>
      </c>
      <c r="B5" s="833"/>
      <c r="C5" s="29"/>
      <c r="D5" s="269"/>
      <c r="E5" s="262"/>
    </row>
    <row r="6" spans="1:5" ht="15" customHeight="1" x14ac:dyDescent="0.2">
      <c r="A6" s="834"/>
      <c r="B6" s="835"/>
      <c r="C6" s="29"/>
      <c r="D6" s="269"/>
      <c r="E6" s="262"/>
    </row>
    <row r="7" spans="1:5" ht="15" customHeight="1" x14ac:dyDescent="0.2">
      <c r="A7" s="834"/>
      <c r="B7" s="835"/>
      <c r="C7" s="29"/>
      <c r="D7" s="269"/>
      <c r="E7" s="262"/>
    </row>
    <row r="8" spans="1:5" ht="15" customHeight="1" x14ac:dyDescent="0.2">
      <c r="A8" s="34"/>
      <c r="B8" s="35"/>
      <c r="C8" s="36"/>
      <c r="D8" s="269"/>
      <c r="E8" s="262"/>
    </row>
    <row r="9" spans="1:5" ht="15" customHeight="1" x14ac:dyDescent="0.2">
      <c r="A9" s="194"/>
      <c r="B9" s="57"/>
      <c r="C9" s="38" t="s">
        <v>28</v>
      </c>
      <c r="D9" s="268" t="e">
        <f>D4</f>
        <v>#REF!</v>
      </c>
      <c r="E9" s="262"/>
    </row>
    <row r="10" spans="1:5" ht="15" customHeight="1" x14ac:dyDescent="0.2">
      <c r="A10" s="42" t="s">
        <v>29</v>
      </c>
      <c r="B10" s="70"/>
      <c r="C10" s="46"/>
      <c r="D10" s="269"/>
      <c r="E10" s="262"/>
    </row>
    <row r="11" spans="1:5" ht="15" customHeight="1" x14ac:dyDescent="0.2">
      <c r="A11" s="298" t="e">
        <f>D39</f>
        <v>#REF!</v>
      </c>
      <c r="B11" s="46" t="s">
        <v>218</v>
      </c>
      <c r="C11" s="46"/>
      <c r="D11" s="269"/>
      <c r="E11" s="262"/>
    </row>
    <row r="12" spans="1:5" ht="15" customHeight="1" x14ac:dyDescent="0.2">
      <c r="A12" s="298" t="e">
        <f>D63</f>
        <v>#REF!</v>
      </c>
      <c r="B12" s="70" t="s">
        <v>212</v>
      </c>
      <c r="C12" s="46"/>
      <c r="D12" s="269"/>
      <c r="E12" s="262"/>
    </row>
    <row r="13" spans="1:5" ht="15" customHeight="1" x14ac:dyDescent="0.2">
      <c r="A13" s="17"/>
      <c r="B13" s="70"/>
      <c r="C13" s="46"/>
      <c r="D13" s="269"/>
      <c r="E13" s="262"/>
    </row>
    <row r="14" spans="1:5" ht="15" customHeight="1" x14ac:dyDescent="0.2">
      <c r="A14" s="289"/>
      <c r="B14" s="56"/>
      <c r="C14" s="2"/>
      <c r="D14" s="270"/>
      <c r="E14" s="262"/>
    </row>
    <row r="15" spans="1:5" ht="15" customHeight="1" x14ac:dyDescent="0.2">
      <c r="A15" s="22"/>
      <c r="B15" s="57"/>
      <c r="C15" s="306" t="s">
        <v>28</v>
      </c>
      <c r="D15" s="271"/>
      <c r="E15" s="262"/>
    </row>
    <row r="16" spans="1:5" ht="15" customHeight="1" x14ac:dyDescent="0.2">
      <c r="A16" s="42" t="s">
        <v>30</v>
      </c>
      <c r="B16" s="844" t="e">
        <f ca="1">arifNumber(D9)</f>
        <v>#NAME?</v>
      </c>
      <c r="C16" s="845"/>
      <c r="D16" s="845"/>
      <c r="E16" s="846"/>
    </row>
    <row r="17" spans="1:8" ht="15" customHeight="1" x14ac:dyDescent="0.2">
      <c r="A17" s="55"/>
      <c r="B17" s="56"/>
      <c r="C17" s="55"/>
      <c r="D17" s="216"/>
      <c r="E17" s="263"/>
    </row>
    <row r="18" spans="1:8" ht="15" customHeight="1" x14ac:dyDescent="0.2">
      <c r="A18" s="64" t="s">
        <v>228</v>
      </c>
      <c r="B18" s="57"/>
      <c r="C18" s="57"/>
      <c r="D18" s="216"/>
      <c r="E18" s="264"/>
    </row>
    <row r="19" spans="1:8" ht="15" customHeight="1" x14ac:dyDescent="0.2">
      <c r="A19" s="64" t="s">
        <v>227</v>
      </c>
      <c r="B19" s="59" t="s">
        <v>33</v>
      </c>
      <c r="C19" s="65"/>
      <c r="D19" s="290" t="s">
        <v>47</v>
      </c>
    </row>
    <row r="20" spans="1:8" ht="15" customHeight="1" x14ac:dyDescent="0.2">
      <c r="A20" s="57"/>
      <c r="B20" s="59"/>
      <c r="C20" s="60"/>
      <c r="D20" s="217"/>
    </row>
    <row r="21" spans="1:8" ht="15" customHeight="1" x14ac:dyDescent="0.2">
      <c r="A21" s="57"/>
      <c r="B21" s="59"/>
      <c r="C21" s="60"/>
      <c r="D21" s="217"/>
    </row>
    <row r="22" spans="1:8" ht="15" customHeight="1" x14ac:dyDescent="0.2">
      <c r="A22" s="57"/>
      <c r="B22" s="59"/>
      <c r="C22" s="60"/>
      <c r="D22" s="217"/>
    </row>
    <row r="23" spans="1:8" ht="15" customHeight="1" x14ac:dyDescent="0.2">
      <c r="A23" s="57"/>
      <c r="B23" s="59"/>
      <c r="C23" s="60"/>
      <c r="D23" s="217"/>
    </row>
    <row r="24" spans="1:8" ht="15" customHeight="1" x14ac:dyDescent="0.3">
      <c r="A24" s="57"/>
      <c r="B24" s="59"/>
      <c r="C24" s="60"/>
      <c r="D24" s="217"/>
      <c r="G24" s="9"/>
      <c r="H24" s="9"/>
    </row>
    <row r="25" spans="1:8" ht="15" customHeight="1" x14ac:dyDescent="0.2">
      <c r="A25" s="57"/>
      <c r="B25" s="59"/>
      <c r="C25" s="60"/>
      <c r="D25" s="217"/>
    </row>
    <row r="26" spans="1:8" ht="15" customHeight="1" x14ac:dyDescent="0.2">
      <c r="A26" s="57"/>
      <c r="B26" s="59"/>
      <c r="C26" s="60"/>
      <c r="D26" s="217"/>
    </row>
    <row r="27" spans="1:8" ht="15" customHeight="1" x14ac:dyDescent="0.2">
      <c r="A27" s="57"/>
      <c r="B27" s="59"/>
      <c r="C27" s="60"/>
      <c r="D27" s="217"/>
    </row>
    <row r="28" spans="1:8" ht="15" customHeight="1" x14ac:dyDescent="0.2">
      <c r="A28" s="57"/>
      <c r="B28" s="59"/>
      <c r="C28" s="60"/>
      <c r="D28" s="217"/>
    </row>
    <row r="29" spans="1:8" ht="15" customHeight="1" x14ac:dyDescent="0.2">
      <c r="A29" s="57"/>
      <c r="B29" s="59"/>
      <c r="C29" s="60"/>
      <c r="D29" s="217"/>
    </row>
    <row r="30" spans="1:8" ht="15" customHeight="1" x14ac:dyDescent="0.2">
      <c r="A30" s="831" t="str">
        <f>A1</f>
        <v>Bangladesh Development Bank Limited</v>
      </c>
      <c r="B30" s="831"/>
      <c r="C30" s="831"/>
      <c r="D30" s="831"/>
      <c r="E30" s="260" t="s">
        <v>23</v>
      </c>
    </row>
    <row r="31" spans="1:8" ht="15" customHeight="1" x14ac:dyDescent="0.2">
      <c r="A31" s="64" t="s">
        <v>10</v>
      </c>
      <c r="B31" s="211" t="str">
        <f>B2</f>
        <v>Osmaninagar Branch, Sylhet</v>
      </c>
      <c r="D31" s="291" t="str">
        <f>D2</f>
        <v>DATE :</v>
      </c>
      <c r="E31" s="292" t="e">
        <f>E2</f>
        <v>#REF!</v>
      </c>
    </row>
    <row r="32" spans="1:8" ht="24.95" customHeight="1" x14ac:dyDescent="0.25">
      <c r="A32" s="248"/>
      <c r="B32" s="246" t="s">
        <v>24</v>
      </c>
      <c r="C32" s="19" t="s">
        <v>25</v>
      </c>
      <c r="D32" s="247" t="s">
        <v>26</v>
      </c>
      <c r="E32" s="261" t="s">
        <v>42</v>
      </c>
    </row>
    <row r="33" spans="1:8" ht="15" customHeight="1" x14ac:dyDescent="0.2">
      <c r="A33" s="250" t="s">
        <v>27</v>
      </c>
      <c r="B33" s="67" t="s">
        <v>191</v>
      </c>
      <c r="C33" s="24" t="s">
        <v>189</v>
      </c>
      <c r="D33" s="268"/>
      <c r="E33" s="262"/>
    </row>
    <row r="34" spans="1:8" ht="15" customHeight="1" x14ac:dyDescent="0.2">
      <c r="A34" s="42"/>
      <c r="B34" s="61"/>
      <c r="C34" s="29"/>
      <c r="D34" s="269"/>
      <c r="E34" s="262"/>
    </row>
    <row r="35" spans="1:8" ht="15" customHeight="1" x14ac:dyDescent="0.2">
      <c r="A35" s="42"/>
      <c r="B35" s="67"/>
      <c r="C35" s="24"/>
      <c r="D35" s="269"/>
      <c r="E35" s="262"/>
    </row>
    <row r="36" spans="1:8" ht="15" customHeight="1" x14ac:dyDescent="0.2">
      <c r="A36" s="34"/>
      <c r="B36" s="35"/>
      <c r="C36" s="29"/>
      <c r="D36" s="269"/>
      <c r="E36" s="262"/>
    </row>
    <row r="37" spans="1:8" ht="15" customHeight="1" x14ac:dyDescent="0.2">
      <c r="A37" s="34"/>
      <c r="B37" s="35"/>
      <c r="C37" s="36"/>
      <c r="D37" s="269"/>
      <c r="E37" s="262"/>
    </row>
    <row r="38" spans="1:8" ht="15" customHeight="1" x14ac:dyDescent="0.2">
      <c r="A38" s="22"/>
      <c r="B38" s="37"/>
      <c r="C38" s="38" t="s">
        <v>28</v>
      </c>
      <c r="D38" s="268"/>
      <c r="E38" s="262"/>
    </row>
    <row r="39" spans="1:8" ht="15" customHeight="1" x14ac:dyDescent="0.2">
      <c r="A39" s="250" t="s">
        <v>29</v>
      </c>
      <c r="B39" s="23" t="s">
        <v>187</v>
      </c>
      <c r="C39" s="258" t="s">
        <v>185</v>
      </c>
      <c r="D39" s="268" t="e">
        <f>#REF!</f>
        <v>#REF!</v>
      </c>
      <c r="E39" s="262"/>
    </row>
    <row r="40" spans="1:8" ht="15" customHeight="1" x14ac:dyDescent="0.2">
      <c r="A40" s="856" t="s">
        <v>267</v>
      </c>
      <c r="B40" s="857"/>
      <c r="C40" s="2"/>
      <c r="D40" s="269"/>
      <c r="E40" s="262"/>
    </row>
    <row r="41" spans="1:8" ht="15" customHeight="1" x14ac:dyDescent="0.2">
      <c r="A41" s="858"/>
      <c r="B41" s="859"/>
      <c r="C41" s="2"/>
      <c r="D41" s="269"/>
      <c r="E41" s="262"/>
    </row>
    <row r="42" spans="1:8" s="9" customFormat="1" ht="15" customHeight="1" x14ac:dyDescent="0.3">
      <c r="A42" s="860"/>
      <c r="B42" s="861"/>
      <c r="C42" s="2"/>
      <c r="D42" s="269"/>
      <c r="E42" s="262"/>
      <c r="G42" s="16"/>
      <c r="H42" s="16"/>
    </row>
    <row r="43" spans="1:8" ht="15" customHeight="1" x14ac:dyDescent="0.2">
      <c r="A43" s="34"/>
      <c r="B43" s="35"/>
      <c r="C43" s="2"/>
      <c r="D43" s="270"/>
      <c r="E43" s="262"/>
    </row>
    <row r="44" spans="1:8" ht="15" customHeight="1" x14ac:dyDescent="0.2">
      <c r="A44" s="22"/>
      <c r="B44" s="37"/>
      <c r="C44" s="50" t="s">
        <v>28</v>
      </c>
      <c r="D44" s="268" t="e">
        <f>D39</f>
        <v>#REF!</v>
      </c>
      <c r="E44" s="262"/>
    </row>
    <row r="45" spans="1:8" ht="15" customHeight="1" x14ac:dyDescent="0.2">
      <c r="A45" s="42" t="s">
        <v>30</v>
      </c>
      <c r="B45" s="847" t="e">
        <f ca="1">arifNumber(D44)</f>
        <v>#NAME?</v>
      </c>
      <c r="C45" s="847"/>
      <c r="D45" s="847"/>
      <c r="E45" s="847"/>
    </row>
    <row r="46" spans="1:8" ht="15" customHeight="1" x14ac:dyDescent="0.2">
      <c r="A46" s="55"/>
      <c r="B46" s="55"/>
      <c r="C46" s="55"/>
      <c r="D46" s="216"/>
      <c r="E46" s="263"/>
    </row>
    <row r="47" spans="1:8" ht="15" customHeight="1" x14ac:dyDescent="0.2">
      <c r="A47" s="64" t="s">
        <v>228</v>
      </c>
      <c r="B47" s="57"/>
      <c r="C47" s="57"/>
      <c r="D47" s="216"/>
      <c r="E47" s="264"/>
      <c r="H47" s="48"/>
    </row>
    <row r="48" spans="1:8" ht="15" customHeight="1" x14ac:dyDescent="0.2">
      <c r="A48" s="64" t="s">
        <v>227</v>
      </c>
      <c r="B48" s="59" t="str">
        <f>B19</f>
        <v xml:space="preserve">OFFICER/SR. OFFICER </v>
      </c>
      <c r="C48" s="57"/>
      <c r="D48" s="307" t="str">
        <f>D19</f>
        <v>PO/SPO</v>
      </c>
    </row>
    <row r="49" spans="1:7" ht="15" customHeight="1" x14ac:dyDescent="0.2">
      <c r="A49" s="831" t="str">
        <f>A1</f>
        <v>Bangladesh Development Bank Limited</v>
      </c>
      <c r="B49" s="831"/>
      <c r="C49" s="831"/>
      <c r="D49" s="831"/>
      <c r="E49" s="260" t="str">
        <f>E270</f>
        <v>TRANSFER</v>
      </c>
    </row>
    <row r="50" spans="1:7" ht="15" customHeight="1" x14ac:dyDescent="0.2">
      <c r="A50" s="64" t="s">
        <v>10</v>
      </c>
      <c r="B50" s="211" t="str">
        <f>B2</f>
        <v>Osmaninagar Branch, Sylhet</v>
      </c>
      <c r="D50" s="291" t="str">
        <f>D2</f>
        <v>DATE :</v>
      </c>
      <c r="E50" s="292" t="e">
        <f>E2</f>
        <v>#REF!</v>
      </c>
    </row>
    <row r="51" spans="1:7" s="249" customFormat="1" ht="24.95" customHeight="1" x14ac:dyDescent="0.25">
      <c r="A51" s="248"/>
      <c r="B51" s="246" t="s">
        <v>24</v>
      </c>
      <c r="C51" s="19" t="s">
        <v>25</v>
      </c>
      <c r="D51" s="247" t="s">
        <v>26</v>
      </c>
      <c r="E51" s="261" t="s">
        <v>42</v>
      </c>
    </row>
    <row r="52" spans="1:7" ht="15" customHeight="1" x14ac:dyDescent="0.2">
      <c r="A52" s="250" t="s">
        <v>27</v>
      </c>
      <c r="B52" s="67" t="s">
        <v>191</v>
      </c>
      <c r="C52" s="24" t="s">
        <v>189</v>
      </c>
      <c r="D52" s="268"/>
      <c r="E52" s="262"/>
    </row>
    <row r="53" spans="1:7" ht="15" customHeight="1" x14ac:dyDescent="0.2">
      <c r="A53" s="871"/>
      <c r="B53" s="872"/>
      <c r="C53" s="29"/>
      <c r="D53" s="269"/>
      <c r="E53" s="262"/>
    </row>
    <row r="54" spans="1:7" ht="15" customHeight="1" x14ac:dyDescent="0.2">
      <c r="A54" s="873"/>
      <c r="B54" s="874"/>
      <c r="C54" s="76"/>
      <c r="D54" s="269"/>
      <c r="E54" s="262"/>
    </row>
    <row r="55" spans="1:7" ht="15" customHeight="1" x14ac:dyDescent="0.2">
      <c r="A55" s="873"/>
      <c r="B55" s="874"/>
      <c r="C55" s="29"/>
      <c r="D55" s="269"/>
      <c r="E55" s="262"/>
    </row>
    <row r="56" spans="1:7" ht="15" customHeight="1" x14ac:dyDescent="0.2">
      <c r="A56" s="34"/>
      <c r="B56" s="35"/>
      <c r="C56" s="36"/>
      <c r="D56" s="269"/>
      <c r="E56" s="262"/>
    </row>
    <row r="57" spans="1:7" ht="15" customHeight="1" x14ac:dyDescent="0.2">
      <c r="A57" s="22"/>
      <c r="B57" s="37"/>
      <c r="C57" s="38" t="s">
        <v>28</v>
      </c>
      <c r="D57" s="268"/>
      <c r="E57" s="262"/>
    </row>
    <row r="58" spans="1:7" ht="15" customHeight="1" x14ac:dyDescent="0.2">
      <c r="A58" s="250" t="s">
        <v>29</v>
      </c>
      <c r="B58" s="23" t="s">
        <v>188</v>
      </c>
      <c r="C58" s="258" t="s">
        <v>186</v>
      </c>
      <c r="D58" s="268" t="e">
        <f>#REF!</f>
        <v>#REF!</v>
      </c>
      <c r="E58" s="262"/>
    </row>
    <row r="59" spans="1:7" ht="15" customHeight="1" x14ac:dyDescent="0.2">
      <c r="A59" s="850" t="s">
        <v>268</v>
      </c>
      <c r="B59" s="851"/>
      <c r="C59" s="2"/>
      <c r="D59" s="269"/>
      <c r="E59" s="262"/>
    </row>
    <row r="60" spans="1:7" ht="15" customHeight="1" x14ac:dyDescent="0.2">
      <c r="A60" s="852"/>
      <c r="B60" s="853"/>
      <c r="C60" s="2"/>
      <c r="D60" s="269"/>
      <c r="E60" s="262"/>
    </row>
    <row r="61" spans="1:7" ht="15" customHeight="1" x14ac:dyDescent="0.2">
      <c r="A61" s="854"/>
      <c r="B61" s="855"/>
      <c r="C61" s="2"/>
      <c r="D61" s="269"/>
      <c r="E61" s="262"/>
    </row>
    <row r="62" spans="1:7" ht="15" customHeight="1" x14ac:dyDescent="0.2">
      <c r="A62" s="34"/>
      <c r="B62" s="35"/>
      <c r="C62" s="2"/>
      <c r="D62" s="270"/>
      <c r="E62" s="262"/>
      <c r="G62" s="48"/>
    </row>
    <row r="63" spans="1:7" ht="15" customHeight="1" x14ac:dyDescent="0.2">
      <c r="A63" s="22"/>
      <c r="B63" s="37"/>
      <c r="C63" s="50" t="s">
        <v>28</v>
      </c>
      <c r="D63" s="268" t="e">
        <f>D58</f>
        <v>#REF!</v>
      </c>
      <c r="E63" s="262"/>
    </row>
    <row r="64" spans="1:7" ht="15" customHeight="1" x14ac:dyDescent="0.2">
      <c r="A64" s="42" t="s">
        <v>30</v>
      </c>
      <c r="B64" s="847" t="e">
        <f ca="1">arifNumber(D63)</f>
        <v>#NAME?</v>
      </c>
      <c r="C64" s="847"/>
      <c r="D64" s="847"/>
      <c r="E64" s="847"/>
    </row>
    <row r="65" spans="1:5" ht="15" customHeight="1" x14ac:dyDescent="0.2">
      <c r="A65" s="55"/>
      <c r="B65" s="55"/>
      <c r="C65" s="55"/>
      <c r="D65" s="216"/>
      <c r="E65" s="263"/>
    </row>
    <row r="66" spans="1:5" ht="15" customHeight="1" x14ac:dyDescent="0.2">
      <c r="A66" s="64" t="s">
        <v>228</v>
      </c>
      <c r="B66" s="57"/>
      <c r="C66" s="57"/>
      <c r="D66" s="216"/>
      <c r="E66" s="264"/>
    </row>
    <row r="67" spans="1:5" ht="15" customHeight="1" x14ac:dyDescent="0.2">
      <c r="A67" s="64" t="s">
        <v>227</v>
      </c>
      <c r="B67" s="59" t="str">
        <f>B19</f>
        <v xml:space="preserve">OFFICER/SR. OFFICER </v>
      </c>
      <c r="C67" s="57"/>
      <c r="D67" s="307" t="str">
        <f>D19</f>
        <v>PO/SPO</v>
      </c>
    </row>
    <row r="68" spans="1:5" ht="15" customHeight="1" x14ac:dyDescent="0.2">
      <c r="A68" s="57"/>
      <c r="B68" s="59"/>
      <c r="C68" s="57"/>
    </row>
    <row r="69" spans="1:5" ht="15" customHeight="1" x14ac:dyDescent="0.2">
      <c r="A69" s="57"/>
      <c r="B69" s="59"/>
      <c r="C69" s="57"/>
    </row>
    <row r="70" spans="1:5" ht="15" customHeight="1" x14ac:dyDescent="0.2">
      <c r="A70" s="57"/>
      <c r="B70" s="59"/>
      <c r="C70" s="57"/>
    </row>
    <row r="71" spans="1:5" ht="15" customHeight="1" x14ac:dyDescent="0.2">
      <c r="A71" s="57"/>
      <c r="B71" s="59"/>
      <c r="C71" s="57"/>
    </row>
    <row r="72" spans="1:5" ht="15" customHeight="1" x14ac:dyDescent="0.2">
      <c r="A72" s="57"/>
      <c r="B72" s="59"/>
      <c r="C72" s="57"/>
    </row>
    <row r="73" spans="1:5" ht="15" customHeight="1" x14ac:dyDescent="0.2">
      <c r="A73" s="57"/>
      <c r="B73" s="59"/>
      <c r="C73" s="57"/>
    </row>
    <row r="74" spans="1:5" ht="15" customHeight="1" x14ac:dyDescent="0.2">
      <c r="A74" s="57"/>
      <c r="B74" s="59"/>
      <c r="C74" s="57"/>
    </row>
    <row r="75" spans="1:5" ht="15" customHeight="1" x14ac:dyDescent="0.2">
      <c r="A75" s="57"/>
      <c r="B75" s="59"/>
      <c r="C75" s="57"/>
    </row>
    <row r="76" spans="1:5" ht="15" customHeight="1" x14ac:dyDescent="0.2">
      <c r="A76" s="57"/>
      <c r="B76" s="59"/>
      <c r="C76" s="57"/>
    </row>
    <row r="77" spans="1:5" ht="15" customHeight="1" x14ac:dyDescent="0.2">
      <c r="A77" s="57"/>
      <c r="B77" s="59"/>
      <c r="C77" s="57"/>
    </row>
    <row r="78" spans="1:5" ht="15" customHeight="1" x14ac:dyDescent="0.2">
      <c r="A78" s="831" t="str">
        <f>A1</f>
        <v>Bangladesh Development Bank Limited</v>
      </c>
      <c r="B78" s="831"/>
      <c r="C78" s="831"/>
      <c r="D78" s="831"/>
      <c r="E78" s="260" t="s">
        <v>23</v>
      </c>
    </row>
    <row r="79" spans="1:5" ht="15" customHeight="1" x14ac:dyDescent="0.2">
      <c r="A79" s="64" t="s">
        <v>10</v>
      </c>
      <c r="B79" s="211" t="str">
        <f>B2</f>
        <v>Osmaninagar Branch, Sylhet</v>
      </c>
      <c r="D79" s="291" t="str">
        <f>D2</f>
        <v>DATE :</v>
      </c>
      <c r="E79" s="292" t="e">
        <f>E2</f>
        <v>#REF!</v>
      </c>
    </row>
    <row r="80" spans="1:5" s="249" customFormat="1" ht="24.95" customHeight="1" x14ac:dyDescent="0.25">
      <c r="A80" s="248"/>
      <c r="B80" s="246" t="s">
        <v>24</v>
      </c>
      <c r="C80" s="19" t="s">
        <v>25</v>
      </c>
      <c r="D80" s="247" t="s">
        <v>26</v>
      </c>
      <c r="E80" s="261" t="s">
        <v>42</v>
      </c>
    </row>
    <row r="81" spans="1:5" ht="15" customHeight="1" x14ac:dyDescent="0.2">
      <c r="A81" s="250" t="s">
        <v>27</v>
      </c>
      <c r="C81" s="76"/>
      <c r="D81" s="268"/>
      <c r="E81" s="262"/>
    </row>
    <row r="82" spans="1:5" ht="15" customHeight="1" x14ac:dyDescent="0.2">
      <c r="A82" s="299" t="e">
        <f>D92-A83-A84-A85</f>
        <v>#REF!</v>
      </c>
      <c r="B82" s="46" t="s">
        <v>213</v>
      </c>
      <c r="C82" s="29"/>
      <c r="D82" s="269"/>
      <c r="E82" s="262"/>
    </row>
    <row r="83" spans="1:5" ht="15" customHeight="1" x14ac:dyDescent="0.2">
      <c r="A83" s="299" t="e">
        <f>#REF!</f>
        <v>#REF!</v>
      </c>
      <c r="B83" s="46" t="s">
        <v>214</v>
      </c>
      <c r="C83" s="24"/>
      <c r="D83" s="269"/>
      <c r="E83" s="262"/>
    </row>
    <row r="84" spans="1:5" ht="15" customHeight="1" x14ac:dyDescent="0.2">
      <c r="A84" s="300" t="e">
        <f>#REF!</f>
        <v>#REF!</v>
      </c>
      <c r="B84" s="46" t="s">
        <v>215</v>
      </c>
      <c r="C84" s="29"/>
      <c r="D84" s="269"/>
      <c r="E84" s="262"/>
    </row>
    <row r="85" spans="1:5" ht="15" customHeight="1" x14ac:dyDescent="0.2">
      <c r="A85" s="299" t="e">
        <f>#REF!</f>
        <v>#REF!</v>
      </c>
      <c r="B85" s="46" t="s">
        <v>216</v>
      </c>
      <c r="C85" s="36"/>
      <c r="D85" s="269"/>
      <c r="E85" s="262"/>
    </row>
    <row r="86" spans="1:5" ht="15" customHeight="1" x14ac:dyDescent="0.2">
      <c r="A86" s="22"/>
      <c r="B86" s="37"/>
      <c r="C86" s="38" t="s">
        <v>28</v>
      </c>
      <c r="D86" s="268"/>
      <c r="E86" s="262"/>
    </row>
    <row r="87" spans="1:5" ht="15" customHeight="1" x14ac:dyDescent="0.2">
      <c r="A87" s="250" t="s">
        <v>29</v>
      </c>
      <c r="B87" s="23" t="s">
        <v>217</v>
      </c>
      <c r="C87" s="258" t="s">
        <v>192</v>
      </c>
      <c r="D87" s="268" t="e">
        <f>#REF!</f>
        <v>#REF!</v>
      </c>
      <c r="E87" s="262"/>
    </row>
    <row r="88" spans="1:5" ht="15" customHeight="1" x14ac:dyDescent="0.2">
      <c r="A88" s="850" t="s">
        <v>271</v>
      </c>
      <c r="B88" s="851"/>
      <c r="C88" s="2"/>
      <c r="D88" s="269"/>
      <c r="E88" s="262"/>
    </row>
    <row r="89" spans="1:5" ht="15" customHeight="1" x14ac:dyDescent="0.2">
      <c r="A89" s="852"/>
      <c r="B89" s="853"/>
      <c r="C89" s="2"/>
      <c r="D89" s="269"/>
      <c r="E89" s="262"/>
    </row>
    <row r="90" spans="1:5" ht="15" customHeight="1" x14ac:dyDescent="0.2">
      <c r="A90" s="854"/>
      <c r="B90" s="855"/>
      <c r="C90" s="2"/>
      <c r="D90" s="269"/>
      <c r="E90" s="262"/>
    </row>
    <row r="91" spans="1:5" ht="15" customHeight="1" x14ac:dyDescent="0.2">
      <c r="A91" s="34"/>
      <c r="B91" s="35"/>
      <c r="C91" s="2"/>
      <c r="D91" s="270"/>
      <c r="E91" s="262"/>
    </row>
    <row r="92" spans="1:5" ht="15" customHeight="1" x14ac:dyDescent="0.2">
      <c r="A92" s="22"/>
      <c r="B92" s="37"/>
      <c r="C92" s="50" t="s">
        <v>28</v>
      </c>
      <c r="D92" s="268" t="e">
        <f>D87</f>
        <v>#REF!</v>
      </c>
      <c r="E92" s="262"/>
    </row>
    <row r="93" spans="1:5" ht="15" customHeight="1" x14ac:dyDescent="0.2">
      <c r="A93" s="42" t="s">
        <v>30</v>
      </c>
      <c r="B93" s="847" t="e">
        <f ca="1">arifNumber(D92)</f>
        <v>#NAME?</v>
      </c>
      <c r="C93" s="847"/>
      <c r="D93" s="847"/>
      <c r="E93" s="847"/>
    </row>
    <row r="94" spans="1:5" ht="15" customHeight="1" x14ac:dyDescent="0.2">
      <c r="A94" s="55"/>
      <c r="B94" s="55"/>
      <c r="C94" s="55"/>
      <c r="D94" s="216"/>
      <c r="E94" s="263"/>
    </row>
    <row r="95" spans="1:5" ht="15" customHeight="1" x14ac:dyDescent="0.2">
      <c r="A95" s="64" t="s">
        <v>228</v>
      </c>
      <c r="B95" s="57"/>
      <c r="C95" s="57"/>
      <c r="D95" s="216"/>
      <c r="E95" s="264"/>
    </row>
    <row r="96" spans="1:5" ht="15" customHeight="1" x14ac:dyDescent="0.2">
      <c r="A96" s="64" t="s">
        <v>227</v>
      </c>
      <c r="B96" s="59" t="str">
        <f>B19</f>
        <v xml:space="preserve">OFFICER/SR. OFFICER </v>
      </c>
      <c r="C96" s="60"/>
      <c r="D96" s="290" t="s">
        <v>47</v>
      </c>
    </row>
    <row r="97" spans="1:7" ht="15" customHeight="1" x14ac:dyDescent="0.2">
      <c r="A97" s="831" t="s">
        <v>56</v>
      </c>
      <c r="B97" s="831"/>
      <c r="C97" s="831"/>
      <c r="D97" s="831"/>
      <c r="E97" s="260" t="s">
        <v>23</v>
      </c>
    </row>
    <row r="98" spans="1:7" ht="15" customHeight="1" x14ac:dyDescent="0.2">
      <c r="A98" s="64" t="s">
        <v>10</v>
      </c>
      <c r="B98" s="211" t="s">
        <v>102</v>
      </c>
      <c r="D98" s="291" t="s">
        <v>229</v>
      </c>
      <c r="E98" s="292" t="e">
        <f>#REF!</f>
        <v>#REF!</v>
      </c>
    </row>
    <row r="99" spans="1:7" ht="24.95" customHeight="1" x14ac:dyDescent="0.2">
      <c r="A99" s="245"/>
      <c r="B99" s="246" t="s">
        <v>24</v>
      </c>
      <c r="C99" s="19" t="s">
        <v>25</v>
      </c>
      <c r="D99" s="247" t="s">
        <v>26</v>
      </c>
      <c r="E99" s="261" t="s">
        <v>42</v>
      </c>
    </row>
    <row r="100" spans="1:7" ht="15" customHeight="1" x14ac:dyDescent="0.2">
      <c r="A100" s="250" t="s">
        <v>27</v>
      </c>
      <c r="B100" s="23" t="s">
        <v>219</v>
      </c>
      <c r="C100" s="24" t="s">
        <v>189</v>
      </c>
      <c r="D100" s="268" t="e">
        <f>A82</f>
        <v>#REF!</v>
      </c>
      <c r="E100" s="262"/>
      <c r="G100" s="218"/>
    </row>
    <row r="101" spans="1:7" ht="15" customHeight="1" x14ac:dyDescent="0.2">
      <c r="A101" s="832" t="s">
        <v>266</v>
      </c>
      <c r="B101" s="833"/>
      <c r="C101" s="29"/>
      <c r="D101" s="269"/>
      <c r="E101" s="262"/>
      <c r="G101" s="218"/>
    </row>
    <row r="102" spans="1:7" ht="15" customHeight="1" x14ac:dyDescent="0.2">
      <c r="A102" s="834"/>
      <c r="B102" s="835"/>
      <c r="C102" s="29"/>
      <c r="D102" s="269"/>
      <c r="E102" s="262"/>
    </row>
    <row r="103" spans="1:7" ht="15" customHeight="1" x14ac:dyDescent="0.2">
      <c r="A103" s="834"/>
      <c r="B103" s="835"/>
      <c r="C103" s="29"/>
      <c r="D103" s="269"/>
      <c r="E103" s="262"/>
    </row>
    <row r="104" spans="1:7" ht="15" customHeight="1" x14ac:dyDescent="0.2">
      <c r="A104" s="34"/>
      <c r="B104" s="35"/>
      <c r="C104" s="36"/>
      <c r="D104" s="269"/>
      <c r="E104" s="262"/>
    </row>
    <row r="105" spans="1:7" ht="15" customHeight="1" x14ac:dyDescent="0.2">
      <c r="A105" s="194"/>
      <c r="B105" s="57"/>
      <c r="C105" s="38" t="s">
        <v>28</v>
      </c>
      <c r="D105" s="268" t="e">
        <f>D100</f>
        <v>#REF!</v>
      </c>
      <c r="E105" s="262"/>
    </row>
    <row r="106" spans="1:7" ht="15" customHeight="1" x14ac:dyDescent="0.2">
      <c r="A106" s="42" t="s">
        <v>29</v>
      </c>
      <c r="B106" s="46" t="s">
        <v>230</v>
      </c>
      <c r="C106" s="46"/>
      <c r="D106" s="269"/>
      <c r="E106" s="262"/>
    </row>
    <row r="107" spans="1:7" ht="15" customHeight="1" x14ac:dyDescent="0.25">
      <c r="A107" s="215"/>
      <c r="B107" s="70"/>
      <c r="C107" s="46"/>
      <c r="D107" s="269"/>
      <c r="E107" s="262"/>
    </row>
    <row r="108" spans="1:7" ht="15" customHeight="1" x14ac:dyDescent="0.2">
      <c r="A108" s="212"/>
      <c r="B108" s="46"/>
      <c r="C108" s="46"/>
      <c r="D108" s="269"/>
      <c r="E108" s="262"/>
    </row>
    <row r="109" spans="1:7" ht="15" customHeight="1" x14ac:dyDescent="0.2">
      <c r="A109" s="212"/>
      <c r="B109" s="70"/>
      <c r="C109" s="46"/>
      <c r="D109" s="269"/>
      <c r="E109" s="262"/>
    </row>
    <row r="110" spans="1:7" ht="15" customHeight="1" x14ac:dyDescent="0.2">
      <c r="A110" s="289"/>
      <c r="B110" s="56"/>
      <c r="C110" s="2"/>
      <c r="D110" s="270"/>
      <c r="E110" s="262"/>
    </row>
    <row r="111" spans="1:7" ht="15" customHeight="1" x14ac:dyDescent="0.2">
      <c r="A111" s="22"/>
      <c r="B111" s="57"/>
      <c r="C111" s="65" t="s">
        <v>28</v>
      </c>
      <c r="D111" s="271"/>
      <c r="E111" s="262"/>
    </row>
    <row r="112" spans="1:7" ht="15" customHeight="1" x14ac:dyDescent="0.2">
      <c r="A112" s="42" t="s">
        <v>30</v>
      </c>
      <c r="B112" s="844" t="e">
        <f ca="1">arifNumber(D105)</f>
        <v>#NAME?</v>
      </c>
      <c r="C112" s="845"/>
      <c r="D112" s="845"/>
      <c r="E112" s="846"/>
    </row>
    <row r="113" spans="1:5" ht="15" customHeight="1" x14ac:dyDescent="0.2">
      <c r="A113" s="55"/>
      <c r="B113" s="56"/>
      <c r="C113" s="55"/>
      <c r="D113" s="216"/>
      <c r="E113" s="263"/>
    </row>
    <row r="114" spans="1:5" ht="15" customHeight="1" x14ac:dyDescent="0.2">
      <c r="A114" s="64" t="s">
        <v>228</v>
      </c>
      <c r="B114" s="57"/>
      <c r="C114" s="57"/>
      <c r="D114" s="216"/>
      <c r="E114" s="264"/>
    </row>
    <row r="115" spans="1:5" ht="15" customHeight="1" x14ac:dyDescent="0.2">
      <c r="A115" s="64" t="s">
        <v>227</v>
      </c>
      <c r="B115" s="59" t="str">
        <f>B19</f>
        <v xml:space="preserve">OFFICER/SR. OFFICER </v>
      </c>
      <c r="C115" s="60"/>
      <c r="D115" s="290" t="str">
        <f>D19</f>
        <v>PO/SPO</v>
      </c>
    </row>
    <row r="116" spans="1:5" ht="15" customHeight="1" x14ac:dyDescent="0.2">
      <c r="A116" s="64"/>
      <c r="B116" s="59"/>
      <c r="C116" s="60"/>
      <c r="D116" s="290"/>
    </row>
    <row r="117" spans="1:5" ht="15" customHeight="1" x14ac:dyDescent="0.2">
      <c r="A117" s="64"/>
      <c r="B117" s="59"/>
      <c r="C117" s="60"/>
      <c r="D117" s="290"/>
    </row>
    <row r="118" spans="1:5" ht="15" customHeight="1" x14ac:dyDescent="0.2">
      <c r="A118" s="64"/>
      <c r="B118" s="59"/>
      <c r="C118" s="60"/>
      <c r="D118" s="290"/>
    </row>
    <row r="119" spans="1:5" ht="15" customHeight="1" x14ac:dyDescent="0.2">
      <c r="A119" s="64"/>
      <c r="B119" s="59"/>
      <c r="C119" s="60"/>
      <c r="D119" s="290"/>
    </row>
    <row r="120" spans="1:5" ht="15" customHeight="1" x14ac:dyDescent="0.2">
      <c r="A120" s="64"/>
      <c r="B120" s="59"/>
      <c r="C120" s="60"/>
      <c r="D120" s="290"/>
    </row>
    <row r="121" spans="1:5" ht="15" customHeight="1" x14ac:dyDescent="0.2">
      <c r="A121" s="64"/>
      <c r="B121" s="59"/>
      <c r="C121" s="60"/>
      <c r="D121" s="290"/>
    </row>
    <row r="122" spans="1:5" ht="15" customHeight="1" x14ac:dyDescent="0.2">
      <c r="A122" s="64"/>
      <c r="B122" s="59"/>
      <c r="C122" s="60"/>
      <c r="D122" s="290"/>
    </row>
    <row r="123" spans="1:5" ht="15" customHeight="1" x14ac:dyDescent="0.2">
      <c r="A123" s="64"/>
      <c r="B123" s="59"/>
      <c r="C123" s="60"/>
      <c r="D123" s="290"/>
    </row>
    <row r="124" spans="1:5" ht="15" customHeight="1" x14ac:dyDescent="0.2">
      <c r="A124" s="64"/>
      <c r="B124" s="59"/>
      <c r="C124" s="60"/>
      <c r="D124" s="290"/>
    </row>
    <row r="125" spans="1:5" ht="15" customHeight="1" x14ac:dyDescent="0.2">
      <c r="A125" s="64"/>
      <c r="B125" s="59"/>
      <c r="C125" s="60"/>
      <c r="D125" s="290"/>
    </row>
    <row r="126" spans="1:5" ht="15" customHeight="1" x14ac:dyDescent="0.2">
      <c r="A126" s="831" t="str">
        <f>A1</f>
        <v>Bangladesh Development Bank Limited</v>
      </c>
      <c r="B126" s="831"/>
      <c r="C126" s="831"/>
      <c r="D126" s="831"/>
      <c r="E126" s="260" t="s">
        <v>23</v>
      </c>
    </row>
    <row r="127" spans="1:5" ht="15" customHeight="1" x14ac:dyDescent="0.2">
      <c r="A127" s="64" t="s">
        <v>10</v>
      </c>
      <c r="B127" s="211" t="str">
        <f>B2</f>
        <v>Osmaninagar Branch, Sylhet</v>
      </c>
      <c r="D127" s="291" t="str">
        <f>D2</f>
        <v>DATE :</v>
      </c>
      <c r="E127" s="292" t="e">
        <f>E2</f>
        <v>#REF!</v>
      </c>
    </row>
    <row r="128" spans="1:5" s="249" customFormat="1" ht="24.95" customHeight="1" x14ac:dyDescent="0.25">
      <c r="A128" s="248"/>
      <c r="B128" s="246" t="s">
        <v>24</v>
      </c>
      <c r="C128" s="19" t="s">
        <v>25</v>
      </c>
      <c r="D128" s="247" t="s">
        <v>26</v>
      </c>
      <c r="E128" s="261" t="s">
        <v>42</v>
      </c>
    </row>
    <row r="129" spans="1:5" ht="15" customHeight="1" x14ac:dyDescent="0.2">
      <c r="A129" s="250" t="s">
        <v>27</v>
      </c>
      <c r="B129" s="23" t="s">
        <v>193</v>
      </c>
      <c r="C129" s="24" t="s">
        <v>194</v>
      </c>
      <c r="D129" s="268" t="e">
        <f>#REF!</f>
        <v>#REF!</v>
      </c>
      <c r="E129" s="262"/>
    </row>
    <row r="130" spans="1:5" ht="15" customHeight="1" x14ac:dyDescent="0.2">
      <c r="A130" s="832" t="s">
        <v>270</v>
      </c>
      <c r="B130" s="833"/>
      <c r="C130" s="29"/>
      <c r="D130" s="269"/>
      <c r="E130" s="262"/>
    </row>
    <row r="131" spans="1:5" ht="15" customHeight="1" x14ac:dyDescent="0.2">
      <c r="A131" s="834"/>
      <c r="B131" s="835"/>
      <c r="C131" s="29"/>
      <c r="D131" s="269"/>
      <c r="E131" s="262"/>
    </row>
    <row r="132" spans="1:5" ht="15" customHeight="1" x14ac:dyDescent="0.2">
      <c r="A132" s="834"/>
      <c r="B132" s="835"/>
      <c r="C132" s="29"/>
      <c r="D132" s="269"/>
      <c r="E132" s="262"/>
    </row>
    <row r="133" spans="1:5" ht="15" customHeight="1" x14ac:dyDescent="0.2">
      <c r="A133" s="34"/>
      <c r="B133" s="35"/>
      <c r="C133" s="36"/>
      <c r="D133" s="269"/>
      <c r="E133" s="262"/>
    </row>
    <row r="134" spans="1:5" ht="15" customHeight="1" x14ac:dyDescent="0.2">
      <c r="A134" s="22"/>
      <c r="B134" s="37"/>
      <c r="C134" s="38" t="s">
        <v>28</v>
      </c>
      <c r="D134" s="268" t="e">
        <f>D129</f>
        <v>#REF!</v>
      </c>
      <c r="E134" s="262"/>
    </row>
    <row r="135" spans="1:5" ht="15" customHeight="1" x14ac:dyDescent="0.2">
      <c r="A135" s="250" t="s">
        <v>29</v>
      </c>
      <c r="B135" s="23" t="s">
        <v>197</v>
      </c>
      <c r="C135" s="24" t="s">
        <v>192</v>
      </c>
      <c r="D135" s="269"/>
      <c r="E135" s="262"/>
    </row>
    <row r="136" spans="1:5" ht="15" customHeight="1" x14ac:dyDescent="0.2">
      <c r="A136" s="42"/>
      <c r="B136" s="40"/>
      <c r="C136" s="2"/>
      <c r="D136" s="269"/>
      <c r="E136" s="262"/>
    </row>
    <row r="137" spans="1:5" ht="15" customHeight="1" x14ac:dyDescent="0.2">
      <c r="A137" s="42"/>
      <c r="B137" s="40"/>
      <c r="C137" s="2"/>
      <c r="D137" s="269"/>
      <c r="E137" s="262"/>
    </row>
    <row r="138" spans="1:5" ht="15" customHeight="1" x14ac:dyDescent="0.2">
      <c r="A138" s="42"/>
      <c r="B138" s="46"/>
      <c r="C138" s="2"/>
      <c r="D138" s="269"/>
      <c r="E138" s="262"/>
    </row>
    <row r="139" spans="1:5" ht="15" customHeight="1" x14ac:dyDescent="0.2">
      <c r="A139" s="193"/>
      <c r="B139" s="57"/>
      <c r="C139" s="2"/>
      <c r="D139" s="270"/>
      <c r="E139" s="262"/>
    </row>
    <row r="140" spans="1:5" ht="15" customHeight="1" x14ac:dyDescent="0.2">
      <c r="A140" s="22"/>
      <c r="B140" s="57"/>
      <c r="C140" s="65" t="s">
        <v>28</v>
      </c>
      <c r="D140" s="274"/>
      <c r="E140" s="262"/>
    </row>
    <row r="141" spans="1:5" ht="15" customHeight="1" x14ac:dyDescent="0.2">
      <c r="A141" s="42" t="s">
        <v>30</v>
      </c>
      <c r="B141" s="844" t="e">
        <f ca="1">arifNumber(D134)</f>
        <v>#NAME?</v>
      </c>
      <c r="C141" s="845"/>
      <c r="D141" s="845"/>
      <c r="E141" s="846"/>
    </row>
    <row r="142" spans="1:5" ht="15" customHeight="1" x14ac:dyDescent="0.2">
      <c r="A142" s="55"/>
      <c r="B142" s="55"/>
      <c r="C142" s="55"/>
      <c r="D142" s="216"/>
      <c r="E142" s="263"/>
    </row>
    <row r="143" spans="1:5" ht="15" customHeight="1" x14ac:dyDescent="0.2">
      <c r="A143" s="64" t="s">
        <v>228</v>
      </c>
      <c r="B143" s="57"/>
      <c r="C143" s="57"/>
      <c r="D143" s="216"/>
      <c r="E143" s="264"/>
    </row>
    <row r="144" spans="1:5" ht="15" customHeight="1" x14ac:dyDescent="0.2">
      <c r="A144" s="64" t="s">
        <v>227</v>
      </c>
      <c r="B144" s="59" t="str">
        <f>B19</f>
        <v xml:space="preserve">OFFICER/SR. OFFICER </v>
      </c>
      <c r="C144" s="60"/>
      <c r="D144" s="290" t="str">
        <f>D19</f>
        <v>PO/SPO</v>
      </c>
    </row>
    <row r="145" spans="1:6" ht="15" customHeight="1" x14ac:dyDescent="0.2">
      <c r="A145" s="831" t="str">
        <f>A1</f>
        <v>Bangladesh Development Bank Limited</v>
      </c>
      <c r="B145" s="831"/>
      <c r="C145" s="831"/>
      <c r="D145" s="831"/>
      <c r="E145" s="260" t="s">
        <v>23</v>
      </c>
    </row>
    <row r="146" spans="1:6" ht="15" customHeight="1" x14ac:dyDescent="0.2">
      <c r="A146" s="64" t="s">
        <v>10</v>
      </c>
      <c r="B146" s="211" t="str">
        <f>B2</f>
        <v>Osmaninagar Branch, Sylhet</v>
      </c>
      <c r="D146" s="291" t="str">
        <f>D2</f>
        <v>DATE :</v>
      </c>
      <c r="E146" s="292" t="e">
        <f>E2</f>
        <v>#REF!</v>
      </c>
    </row>
    <row r="147" spans="1:6" s="249" customFormat="1" ht="24.95" customHeight="1" x14ac:dyDescent="0.25">
      <c r="A147" s="248"/>
      <c r="B147" s="246" t="s">
        <v>24</v>
      </c>
      <c r="C147" s="19" t="s">
        <v>25</v>
      </c>
      <c r="D147" s="247" t="s">
        <v>26</v>
      </c>
      <c r="E147" s="261" t="s">
        <v>42</v>
      </c>
    </row>
    <row r="148" spans="1:6" ht="15" customHeight="1" x14ac:dyDescent="0.2">
      <c r="A148" s="250" t="s">
        <v>27</v>
      </c>
      <c r="B148" s="23" t="s">
        <v>195</v>
      </c>
      <c r="C148" s="24" t="s">
        <v>196</v>
      </c>
      <c r="D148" s="268" t="e">
        <f>#REF!</f>
        <v>#REF!</v>
      </c>
      <c r="E148" s="262"/>
    </row>
    <row r="149" spans="1:6" ht="15" customHeight="1" x14ac:dyDescent="0.2">
      <c r="A149" s="832" t="s">
        <v>272</v>
      </c>
      <c r="B149" s="833"/>
      <c r="C149" s="29"/>
      <c r="D149" s="269"/>
      <c r="E149" s="262"/>
    </row>
    <row r="150" spans="1:6" ht="15" customHeight="1" x14ac:dyDescent="0.2">
      <c r="A150" s="834"/>
      <c r="B150" s="835"/>
      <c r="C150" s="29"/>
      <c r="D150" s="269"/>
      <c r="E150" s="262"/>
    </row>
    <row r="151" spans="1:6" ht="15" customHeight="1" x14ac:dyDescent="0.2">
      <c r="A151" s="834"/>
      <c r="B151" s="835"/>
      <c r="C151" s="29"/>
      <c r="D151" s="269"/>
      <c r="E151" s="262"/>
    </row>
    <row r="152" spans="1:6" ht="15" customHeight="1" x14ac:dyDescent="0.25">
      <c r="A152" s="34"/>
      <c r="B152" s="35"/>
      <c r="C152" s="36"/>
      <c r="D152" s="269"/>
      <c r="E152" s="262"/>
      <c r="F152" s="249"/>
    </row>
    <row r="153" spans="1:6" ht="15" customHeight="1" x14ac:dyDescent="0.2">
      <c r="A153" s="22"/>
      <c r="B153" s="37"/>
      <c r="C153" s="38" t="s">
        <v>28</v>
      </c>
      <c r="D153" s="268" t="e">
        <f>D148</f>
        <v>#REF!</v>
      </c>
      <c r="E153" s="262"/>
    </row>
    <row r="154" spans="1:6" ht="15" customHeight="1" x14ac:dyDescent="0.2">
      <c r="A154" s="250" t="s">
        <v>29</v>
      </c>
      <c r="B154" s="23" t="s">
        <v>197</v>
      </c>
      <c r="C154" s="24" t="s">
        <v>192</v>
      </c>
      <c r="D154" s="269"/>
      <c r="E154" s="262"/>
    </row>
    <row r="155" spans="1:6" ht="15" customHeight="1" x14ac:dyDescent="0.2">
      <c r="A155" s="42"/>
      <c r="B155" s="40"/>
      <c r="C155" s="2"/>
      <c r="D155" s="269"/>
      <c r="E155" s="262"/>
    </row>
    <row r="156" spans="1:6" ht="15" customHeight="1" x14ac:dyDescent="0.2">
      <c r="A156" s="42"/>
      <c r="B156" s="40"/>
      <c r="C156" s="36"/>
      <c r="D156" s="269"/>
      <c r="E156" s="262"/>
    </row>
    <row r="157" spans="1:6" ht="15" customHeight="1" x14ac:dyDescent="0.2">
      <c r="A157" s="42"/>
      <c r="B157" s="40"/>
      <c r="C157" s="36"/>
      <c r="D157" s="269"/>
      <c r="E157" s="262"/>
    </row>
    <row r="158" spans="1:6" ht="15" customHeight="1" x14ac:dyDescent="0.2">
      <c r="A158" s="193"/>
      <c r="B158" s="57"/>
      <c r="C158" s="2"/>
      <c r="D158" s="274"/>
      <c r="E158" s="262"/>
    </row>
    <row r="159" spans="1:6" ht="15" customHeight="1" x14ac:dyDescent="0.2">
      <c r="A159" s="194"/>
      <c r="B159" s="57"/>
      <c r="C159" s="65" t="s">
        <v>28</v>
      </c>
      <c r="D159" s="274"/>
      <c r="E159" s="266"/>
    </row>
    <row r="160" spans="1:6" ht="15" customHeight="1" x14ac:dyDescent="0.2">
      <c r="A160" s="42" t="s">
        <v>30</v>
      </c>
      <c r="B160" s="847" t="e">
        <f ca="1">arifNumber(D153)</f>
        <v>#NAME?</v>
      </c>
      <c r="C160" s="847"/>
      <c r="D160" s="847"/>
      <c r="E160" s="847"/>
    </row>
    <row r="161" spans="1:5" ht="15" customHeight="1" x14ac:dyDescent="0.2">
      <c r="A161" s="55"/>
      <c r="B161" s="55"/>
      <c r="C161" s="55"/>
      <c r="D161" s="216"/>
      <c r="E161" s="263"/>
    </row>
    <row r="162" spans="1:5" ht="15" customHeight="1" x14ac:dyDescent="0.2">
      <c r="A162" s="64" t="s">
        <v>228</v>
      </c>
      <c r="B162" s="57"/>
      <c r="C162" s="57"/>
      <c r="D162" s="216"/>
      <c r="E162" s="264"/>
    </row>
    <row r="163" spans="1:5" ht="15" customHeight="1" x14ac:dyDescent="0.2">
      <c r="A163" s="64" t="s">
        <v>227</v>
      </c>
      <c r="B163" s="59" t="str">
        <f>B19</f>
        <v xml:space="preserve">OFFICER/SR. OFFICER </v>
      </c>
      <c r="C163" s="60"/>
      <c r="D163" s="290" t="str">
        <f>D19</f>
        <v>PO/SPO</v>
      </c>
    </row>
    <row r="164" spans="1:5" ht="15" customHeight="1" x14ac:dyDescent="0.2">
      <c r="A164" s="64"/>
      <c r="B164" s="59"/>
      <c r="C164" s="60"/>
      <c r="D164" s="217"/>
    </row>
    <row r="165" spans="1:5" ht="15" customHeight="1" x14ac:dyDescent="0.2">
      <c r="A165" s="64"/>
      <c r="B165" s="59"/>
      <c r="C165" s="60"/>
      <c r="D165" s="217"/>
    </row>
    <row r="166" spans="1:5" ht="15" customHeight="1" x14ac:dyDescent="0.2">
      <c r="A166" s="64"/>
      <c r="B166" s="59"/>
      <c r="C166" s="60"/>
      <c r="D166" s="217"/>
    </row>
    <row r="167" spans="1:5" ht="15" customHeight="1" x14ac:dyDescent="0.2">
      <c r="A167" s="64"/>
      <c r="B167" s="59"/>
      <c r="C167" s="60"/>
      <c r="D167" s="217"/>
    </row>
    <row r="168" spans="1:5" ht="15" customHeight="1" x14ac:dyDescent="0.2">
      <c r="A168" s="64"/>
      <c r="B168" s="59"/>
      <c r="C168" s="60"/>
      <c r="D168" s="217"/>
    </row>
    <row r="169" spans="1:5" ht="15" customHeight="1" x14ac:dyDescent="0.2">
      <c r="A169" s="64"/>
      <c r="B169" s="59"/>
      <c r="C169" s="60"/>
      <c r="D169" s="217"/>
    </row>
    <row r="170" spans="1:5" ht="15" customHeight="1" x14ac:dyDescent="0.2">
      <c r="A170" s="64"/>
      <c r="B170" s="59"/>
      <c r="C170" s="60"/>
      <c r="D170" s="217"/>
    </row>
    <row r="171" spans="1:5" ht="15" customHeight="1" x14ac:dyDescent="0.2">
      <c r="A171" s="64"/>
      <c r="B171" s="59"/>
      <c r="C171" s="60"/>
      <c r="D171" s="217"/>
    </row>
    <row r="172" spans="1:5" ht="15" customHeight="1" x14ac:dyDescent="0.2">
      <c r="A172" s="64"/>
      <c r="B172" s="59"/>
      <c r="C172" s="60"/>
      <c r="D172" s="217"/>
    </row>
    <row r="173" spans="1:5" ht="15" customHeight="1" x14ac:dyDescent="0.2">
      <c r="A173" s="64"/>
      <c r="B173" s="59"/>
      <c r="C173" s="60"/>
      <c r="D173" s="217"/>
    </row>
    <row r="174" spans="1:5" ht="15" customHeight="1" x14ac:dyDescent="0.2">
      <c r="A174" s="831" t="str">
        <f>A1</f>
        <v>Bangladesh Development Bank Limited</v>
      </c>
      <c r="B174" s="831"/>
      <c r="C174" s="831"/>
      <c r="D174" s="831"/>
      <c r="E174" s="260" t="s">
        <v>23</v>
      </c>
    </row>
    <row r="175" spans="1:5" ht="15" customHeight="1" x14ac:dyDescent="0.2">
      <c r="A175" s="64" t="s">
        <v>10</v>
      </c>
      <c r="B175" s="211" t="str">
        <f>B2</f>
        <v>Osmaninagar Branch, Sylhet</v>
      </c>
      <c r="D175" s="291" t="str">
        <f>D146</f>
        <v>DATE :</v>
      </c>
      <c r="E175" s="292" t="e">
        <f>E146</f>
        <v>#REF!</v>
      </c>
    </row>
    <row r="176" spans="1:5" s="249" customFormat="1" ht="24.95" customHeight="1" x14ac:dyDescent="0.25">
      <c r="A176" s="248"/>
      <c r="B176" s="246" t="s">
        <v>24</v>
      </c>
      <c r="C176" s="19" t="s">
        <v>25</v>
      </c>
      <c r="D176" s="247" t="s">
        <v>26</v>
      </c>
      <c r="E176" s="261" t="s">
        <v>42</v>
      </c>
    </row>
    <row r="177" spans="1:5" ht="15" customHeight="1" x14ac:dyDescent="0.2">
      <c r="A177" s="250" t="s">
        <v>27</v>
      </c>
      <c r="B177" s="23" t="s">
        <v>198</v>
      </c>
      <c r="C177" s="24" t="s">
        <v>199</v>
      </c>
      <c r="D177" s="268" t="e">
        <f>#REF!</f>
        <v>#REF!</v>
      </c>
      <c r="E177" s="262"/>
    </row>
    <row r="178" spans="1:5" ht="15" customHeight="1" x14ac:dyDescent="0.2">
      <c r="A178" s="832" t="s">
        <v>273</v>
      </c>
      <c r="B178" s="833"/>
      <c r="C178" s="29"/>
      <c r="D178" s="269"/>
      <c r="E178" s="262"/>
    </row>
    <row r="179" spans="1:5" ht="15" customHeight="1" x14ac:dyDescent="0.2">
      <c r="A179" s="834"/>
      <c r="B179" s="835"/>
      <c r="C179" s="29"/>
      <c r="D179" s="269"/>
      <c r="E179" s="262"/>
    </row>
    <row r="180" spans="1:5" ht="15" customHeight="1" x14ac:dyDescent="0.2">
      <c r="A180" s="836"/>
      <c r="B180" s="837"/>
      <c r="C180" s="29"/>
      <c r="D180" s="269"/>
      <c r="E180" s="262"/>
    </row>
    <row r="181" spans="1:5" ht="15" customHeight="1" x14ac:dyDescent="0.2">
      <c r="A181" s="34"/>
      <c r="B181" s="35"/>
      <c r="C181" s="36"/>
      <c r="D181" s="269"/>
      <c r="E181" s="262"/>
    </row>
    <row r="182" spans="1:5" ht="15" customHeight="1" x14ac:dyDescent="0.2">
      <c r="A182" s="22"/>
      <c r="B182" s="37"/>
      <c r="C182" s="38" t="s">
        <v>28</v>
      </c>
      <c r="D182" s="268" t="e">
        <f>D177</f>
        <v>#REF!</v>
      </c>
      <c r="E182" s="262"/>
    </row>
    <row r="183" spans="1:5" ht="15" customHeight="1" x14ac:dyDescent="0.2">
      <c r="A183" s="42" t="s">
        <v>29</v>
      </c>
      <c r="B183" s="23" t="s">
        <v>197</v>
      </c>
      <c r="C183" s="24" t="s">
        <v>192</v>
      </c>
      <c r="D183" s="269"/>
      <c r="E183" s="262"/>
    </row>
    <row r="184" spans="1:5" ht="15" customHeight="1" x14ac:dyDescent="0.2">
      <c r="A184" s="42"/>
      <c r="B184" s="61"/>
      <c r="C184" s="2"/>
      <c r="D184" s="269"/>
      <c r="E184" s="262"/>
    </row>
    <row r="185" spans="1:5" ht="15" customHeight="1" x14ac:dyDescent="0.2">
      <c r="A185" s="42"/>
      <c r="B185" s="61"/>
      <c r="C185" s="2"/>
      <c r="D185" s="269"/>
      <c r="E185" s="262"/>
    </row>
    <row r="186" spans="1:5" ht="15" customHeight="1" x14ac:dyDescent="0.2">
      <c r="A186" s="42"/>
      <c r="B186" s="61"/>
      <c r="C186" s="2"/>
      <c r="D186" s="269"/>
      <c r="E186" s="262"/>
    </row>
    <row r="187" spans="1:5" ht="15" customHeight="1" x14ac:dyDescent="0.2">
      <c r="A187" s="34"/>
      <c r="B187" s="35"/>
      <c r="C187" s="2"/>
      <c r="D187" s="270"/>
      <c r="E187" s="262"/>
    </row>
    <row r="188" spans="1:5" ht="15" customHeight="1" x14ac:dyDescent="0.2">
      <c r="A188" s="22"/>
      <c r="B188" s="37"/>
      <c r="C188" s="50" t="s">
        <v>28</v>
      </c>
      <c r="D188" s="269"/>
      <c r="E188" s="262"/>
    </row>
    <row r="189" spans="1:5" ht="15" customHeight="1" x14ac:dyDescent="0.2">
      <c r="A189" s="42" t="s">
        <v>30</v>
      </c>
      <c r="B189" s="845" t="e">
        <f ca="1">arifNumber(D182)</f>
        <v>#NAME?</v>
      </c>
      <c r="C189" s="845"/>
      <c r="D189" s="845"/>
      <c r="E189" s="846"/>
    </row>
    <row r="190" spans="1:5" ht="15" customHeight="1" x14ac:dyDescent="0.2">
      <c r="A190" s="55"/>
      <c r="B190" s="55"/>
      <c r="C190" s="55"/>
      <c r="D190" s="216"/>
      <c r="E190" s="263"/>
    </row>
    <row r="191" spans="1:5" ht="15" customHeight="1" x14ac:dyDescent="0.2">
      <c r="A191" s="64" t="s">
        <v>228</v>
      </c>
      <c r="B191" s="57"/>
      <c r="C191" s="57"/>
      <c r="D191" s="216"/>
      <c r="E191" s="264"/>
    </row>
    <row r="192" spans="1:5" ht="15" customHeight="1" x14ac:dyDescent="0.2">
      <c r="A192" s="64" t="s">
        <v>227</v>
      </c>
      <c r="B192" s="59" t="str">
        <f>B19</f>
        <v xml:space="preserve">OFFICER/SR. OFFICER </v>
      </c>
      <c r="C192" s="60"/>
      <c r="D192" s="290" t="str">
        <f>D19</f>
        <v>PO/SPO</v>
      </c>
    </row>
    <row r="193" spans="1:5" ht="15" customHeight="1" x14ac:dyDescent="0.2">
      <c r="A193" s="831" t="str">
        <f>A1</f>
        <v>Bangladesh Development Bank Limited</v>
      </c>
      <c r="B193" s="831"/>
      <c r="C193" s="831"/>
      <c r="D193" s="831"/>
      <c r="E193" s="260" t="s">
        <v>23</v>
      </c>
    </row>
    <row r="194" spans="1:5" ht="15" customHeight="1" x14ac:dyDescent="0.2">
      <c r="A194" s="64" t="s">
        <v>10</v>
      </c>
      <c r="B194" s="211" t="str">
        <f>B2</f>
        <v>Osmaninagar Branch, Sylhet</v>
      </c>
      <c r="D194" s="291" t="str">
        <f>D2</f>
        <v>DATE :</v>
      </c>
      <c r="E194" s="292" t="e">
        <f>E2</f>
        <v>#REF!</v>
      </c>
    </row>
    <row r="195" spans="1:5" s="249" customFormat="1" ht="24.95" customHeight="1" x14ac:dyDescent="0.25">
      <c r="A195" s="248"/>
      <c r="B195" s="246" t="s">
        <v>24</v>
      </c>
      <c r="C195" s="19" t="s">
        <v>25</v>
      </c>
      <c r="D195" s="247" t="s">
        <v>26</v>
      </c>
      <c r="E195" s="261" t="s">
        <v>42</v>
      </c>
    </row>
    <row r="196" spans="1:5" ht="15" customHeight="1" x14ac:dyDescent="0.2">
      <c r="A196" s="250" t="s">
        <v>27</v>
      </c>
      <c r="B196" s="23" t="s">
        <v>235</v>
      </c>
      <c r="C196" s="24" t="s">
        <v>203</v>
      </c>
      <c r="D196" s="268" t="e">
        <f>#REF!</f>
        <v>#REF!</v>
      </c>
      <c r="E196" s="262"/>
    </row>
    <row r="197" spans="1:5" ht="15" customHeight="1" x14ac:dyDescent="0.2">
      <c r="A197" s="838" t="s">
        <v>264</v>
      </c>
      <c r="B197" s="839"/>
      <c r="C197" s="29"/>
      <c r="D197" s="269"/>
      <c r="E197" s="262"/>
    </row>
    <row r="198" spans="1:5" ht="15" customHeight="1" x14ac:dyDescent="0.2">
      <c r="A198" s="840"/>
      <c r="B198" s="841"/>
      <c r="C198" s="29"/>
      <c r="D198" s="269"/>
      <c r="E198" s="262"/>
    </row>
    <row r="199" spans="1:5" ht="15" customHeight="1" x14ac:dyDescent="0.2">
      <c r="A199" s="842"/>
      <c r="B199" s="843"/>
      <c r="C199" s="29"/>
      <c r="D199" s="269"/>
      <c r="E199" s="262"/>
    </row>
    <row r="200" spans="1:5" ht="15" customHeight="1" x14ac:dyDescent="0.2">
      <c r="A200" s="62"/>
      <c r="B200" s="63"/>
      <c r="C200" s="36"/>
      <c r="D200" s="269"/>
      <c r="E200" s="262"/>
    </row>
    <row r="201" spans="1:5" ht="15" customHeight="1" x14ac:dyDescent="0.2">
      <c r="A201" s="22"/>
      <c r="B201" s="37"/>
      <c r="C201" s="38" t="s">
        <v>28</v>
      </c>
      <c r="D201" s="268" t="e">
        <f>D196</f>
        <v>#REF!</v>
      </c>
      <c r="E201" s="262"/>
    </row>
    <row r="202" spans="1:5" ht="15" customHeight="1" x14ac:dyDescent="0.2">
      <c r="A202" s="250" t="s">
        <v>29</v>
      </c>
      <c r="B202" s="23" t="s">
        <v>281</v>
      </c>
      <c r="C202" s="24" t="s">
        <v>201</v>
      </c>
      <c r="D202" s="269"/>
      <c r="E202" s="262"/>
    </row>
    <row r="203" spans="1:5" ht="15" customHeight="1" x14ac:dyDescent="0.2">
      <c r="A203" s="42"/>
      <c r="B203" s="213"/>
      <c r="C203" s="2"/>
      <c r="D203" s="269"/>
      <c r="E203" s="262"/>
    </row>
    <row r="204" spans="1:5" ht="15" customHeight="1" x14ac:dyDescent="0.2">
      <c r="A204" s="42"/>
      <c r="B204" s="40"/>
      <c r="C204" s="2"/>
      <c r="D204" s="269"/>
      <c r="E204" s="262"/>
    </row>
    <row r="205" spans="1:5" ht="15" customHeight="1" x14ac:dyDescent="0.2">
      <c r="A205" s="42"/>
      <c r="B205" s="40"/>
      <c r="C205" s="2"/>
      <c r="D205" s="270"/>
      <c r="E205" s="262"/>
    </row>
    <row r="206" spans="1:5" ht="15" customHeight="1" x14ac:dyDescent="0.2">
      <c r="A206" s="193"/>
      <c r="B206" s="57"/>
      <c r="C206" s="2"/>
      <c r="D206" s="270"/>
      <c r="E206" s="262"/>
    </row>
    <row r="207" spans="1:5" ht="15" customHeight="1" x14ac:dyDescent="0.2">
      <c r="A207" s="22"/>
      <c r="B207" s="57"/>
      <c r="C207" s="65" t="s">
        <v>28</v>
      </c>
      <c r="D207" s="271"/>
      <c r="E207" s="266"/>
    </row>
    <row r="208" spans="1:5" ht="15" customHeight="1" x14ac:dyDescent="0.2">
      <c r="A208" s="42" t="s">
        <v>30</v>
      </c>
      <c r="B208" s="847" t="e">
        <f ca="1">arifNumber(D201)</f>
        <v>#NAME?</v>
      </c>
      <c r="C208" s="847"/>
      <c r="D208" s="847"/>
      <c r="E208" s="847"/>
    </row>
    <row r="209" spans="1:5" ht="15" customHeight="1" x14ac:dyDescent="0.2">
      <c r="A209" s="55"/>
      <c r="B209" s="55"/>
      <c r="C209" s="55"/>
      <c r="D209" s="216"/>
      <c r="E209" s="263"/>
    </row>
    <row r="210" spans="1:5" ht="15" customHeight="1" x14ac:dyDescent="0.2">
      <c r="A210" s="64" t="s">
        <v>228</v>
      </c>
      <c r="B210" s="57"/>
      <c r="C210" s="57"/>
      <c r="D210" s="216"/>
      <c r="E210" s="264"/>
    </row>
    <row r="211" spans="1:5" ht="15" customHeight="1" x14ac:dyDescent="0.2">
      <c r="A211" s="64" t="s">
        <v>227</v>
      </c>
      <c r="B211" s="59" t="str">
        <f>B19</f>
        <v xml:space="preserve">OFFICER/SR. OFFICER </v>
      </c>
      <c r="C211" s="60"/>
      <c r="D211" s="290" t="str">
        <f>D19</f>
        <v>PO/SPO</v>
      </c>
    </row>
    <row r="212" spans="1:5" ht="15" customHeight="1" x14ac:dyDescent="0.2">
      <c r="A212" s="64"/>
      <c r="B212" s="59"/>
      <c r="C212" s="60"/>
      <c r="D212" s="217"/>
    </row>
    <row r="213" spans="1:5" ht="15" customHeight="1" x14ac:dyDescent="0.2">
      <c r="A213" s="64"/>
      <c r="B213" s="59"/>
      <c r="C213" s="60"/>
      <c r="D213" s="217"/>
    </row>
    <row r="214" spans="1:5" ht="15" customHeight="1" x14ac:dyDescent="0.2">
      <c r="A214" s="64"/>
      <c r="B214" s="59"/>
      <c r="C214" s="60"/>
      <c r="D214" s="217"/>
    </row>
    <row r="215" spans="1:5" ht="15" customHeight="1" x14ac:dyDescent="0.2">
      <c r="A215" s="64"/>
      <c r="B215" s="59"/>
      <c r="C215" s="60"/>
      <c r="D215" s="217"/>
    </row>
    <row r="216" spans="1:5" ht="15" customHeight="1" x14ac:dyDescent="0.2">
      <c r="A216" s="64"/>
      <c r="B216" s="59"/>
      <c r="C216" s="60"/>
      <c r="D216" s="217"/>
    </row>
    <row r="217" spans="1:5" ht="15" customHeight="1" x14ac:dyDescent="0.2">
      <c r="A217" s="64"/>
      <c r="B217" s="59"/>
      <c r="C217" s="60"/>
      <c r="D217" s="217"/>
    </row>
    <row r="218" spans="1:5" ht="15" customHeight="1" x14ac:dyDescent="0.2">
      <c r="A218" s="64"/>
      <c r="B218" s="59"/>
      <c r="C218" s="60"/>
      <c r="D218" s="217"/>
    </row>
    <row r="219" spans="1:5" ht="15" customHeight="1" x14ac:dyDescent="0.2">
      <c r="A219" s="64"/>
      <c r="B219" s="59"/>
      <c r="C219" s="60"/>
      <c r="D219" s="217"/>
    </row>
    <row r="220" spans="1:5" ht="15" customHeight="1" x14ac:dyDescent="0.2">
      <c r="A220" s="64"/>
      <c r="B220" s="59"/>
      <c r="C220" s="60"/>
      <c r="D220" s="217"/>
    </row>
    <row r="221" spans="1:5" ht="15" customHeight="1" x14ac:dyDescent="0.2">
      <c r="A221" s="64"/>
      <c r="B221" s="59"/>
      <c r="C221" s="60"/>
      <c r="D221" s="217"/>
    </row>
    <row r="222" spans="1:5" ht="15" customHeight="1" x14ac:dyDescent="0.2">
      <c r="A222" s="831" t="str">
        <f>A1</f>
        <v>Bangladesh Development Bank Limited</v>
      </c>
      <c r="B222" s="831"/>
      <c r="C222" s="831"/>
      <c r="D222" s="831"/>
      <c r="E222" s="260" t="s">
        <v>23</v>
      </c>
    </row>
    <row r="223" spans="1:5" ht="15" customHeight="1" x14ac:dyDescent="0.2">
      <c r="A223" s="64" t="s">
        <v>10</v>
      </c>
      <c r="B223" s="211" t="str">
        <f>B2</f>
        <v>Osmaninagar Branch, Sylhet</v>
      </c>
      <c r="D223" s="291" t="str">
        <f>D194</f>
        <v>DATE :</v>
      </c>
      <c r="E223" s="292" t="e">
        <f>E194</f>
        <v>#REF!</v>
      </c>
    </row>
    <row r="224" spans="1:5" s="249" customFormat="1" ht="24.95" customHeight="1" x14ac:dyDescent="0.25">
      <c r="A224" s="248"/>
      <c r="B224" s="246" t="s">
        <v>24</v>
      </c>
      <c r="C224" s="19" t="s">
        <v>25</v>
      </c>
      <c r="D224" s="247" t="s">
        <v>26</v>
      </c>
      <c r="E224" s="261" t="s">
        <v>42</v>
      </c>
    </row>
    <row r="225" spans="1:5" ht="15" customHeight="1" x14ac:dyDescent="0.2">
      <c r="A225" s="250" t="s">
        <v>27</v>
      </c>
      <c r="B225" s="23" t="s">
        <v>202</v>
      </c>
      <c r="C225" s="24" t="s">
        <v>203</v>
      </c>
      <c r="D225" s="268"/>
      <c r="E225" s="262"/>
    </row>
    <row r="226" spans="1:5" ht="15" customHeight="1" x14ac:dyDescent="0.2">
      <c r="A226" s="848"/>
      <c r="B226" s="849"/>
      <c r="C226" s="29"/>
      <c r="D226" s="269"/>
      <c r="E226" s="262"/>
    </row>
    <row r="227" spans="1:5" ht="15" customHeight="1" x14ac:dyDescent="0.2">
      <c r="A227" s="848"/>
      <c r="B227" s="849"/>
      <c r="C227" s="29"/>
      <c r="D227" s="269"/>
      <c r="E227" s="262"/>
    </row>
    <row r="228" spans="1:5" ht="15" customHeight="1" x14ac:dyDescent="0.2">
      <c r="A228" s="848"/>
      <c r="B228" s="849"/>
      <c r="C228" s="29"/>
      <c r="D228" s="269"/>
      <c r="E228" s="262"/>
    </row>
    <row r="229" spans="1:5" ht="15" customHeight="1" x14ac:dyDescent="0.2">
      <c r="A229" s="34"/>
      <c r="B229" s="35"/>
      <c r="C229" s="36"/>
      <c r="D229" s="269"/>
      <c r="E229" s="262"/>
    </row>
    <row r="230" spans="1:5" ht="15" customHeight="1" x14ac:dyDescent="0.2">
      <c r="A230" s="22"/>
      <c r="B230" s="37"/>
      <c r="C230" s="38" t="s">
        <v>28</v>
      </c>
      <c r="D230" s="268"/>
      <c r="E230" s="262"/>
    </row>
    <row r="231" spans="1:5" ht="15" customHeight="1" x14ac:dyDescent="0.2">
      <c r="A231" s="250" t="s">
        <v>29</v>
      </c>
      <c r="B231" s="23" t="s">
        <v>281</v>
      </c>
      <c r="C231" s="24" t="s">
        <v>201</v>
      </c>
      <c r="D231" s="268" t="e">
        <f>D201</f>
        <v>#REF!</v>
      </c>
      <c r="E231" s="262"/>
    </row>
    <row r="232" spans="1:5" ht="15" customHeight="1" x14ac:dyDescent="0.2">
      <c r="A232" s="832" t="str">
        <f>A197</f>
        <v>Being the amount of Bank contribution to provident fund (BDBL) for the month of november, 2015.</v>
      </c>
      <c r="B232" s="833"/>
      <c r="C232" s="2"/>
      <c r="D232" s="269"/>
      <c r="E232" s="262"/>
    </row>
    <row r="233" spans="1:5" ht="15" customHeight="1" x14ac:dyDescent="0.2">
      <c r="A233" s="834"/>
      <c r="B233" s="835"/>
      <c r="C233" s="2"/>
      <c r="D233" s="269"/>
      <c r="E233" s="262"/>
    </row>
    <row r="234" spans="1:5" ht="15" customHeight="1" x14ac:dyDescent="0.2">
      <c r="A234" s="836"/>
      <c r="B234" s="837"/>
      <c r="C234" s="2"/>
      <c r="D234" s="269"/>
      <c r="E234" s="262"/>
    </row>
    <row r="235" spans="1:5" ht="15" customHeight="1" x14ac:dyDescent="0.2">
      <c r="A235" s="193"/>
      <c r="B235" s="64"/>
      <c r="C235" s="2"/>
      <c r="D235" s="270"/>
      <c r="E235" s="262"/>
    </row>
    <row r="236" spans="1:5" ht="15" customHeight="1" x14ac:dyDescent="0.2">
      <c r="A236" s="22"/>
      <c r="B236" s="57"/>
      <c r="C236" s="65" t="s">
        <v>28</v>
      </c>
      <c r="D236" s="273" t="e">
        <f>D231</f>
        <v>#REF!</v>
      </c>
      <c r="E236" s="262"/>
    </row>
    <row r="237" spans="1:5" ht="15" customHeight="1" x14ac:dyDescent="0.2">
      <c r="A237" s="42" t="s">
        <v>30</v>
      </c>
      <c r="B237" s="847" t="e">
        <f ca="1">arifNumber(D236)</f>
        <v>#NAME?</v>
      </c>
      <c r="C237" s="847"/>
      <c r="D237" s="847"/>
      <c r="E237" s="847"/>
    </row>
    <row r="238" spans="1:5" ht="15" customHeight="1" x14ac:dyDescent="0.2">
      <c r="A238" s="55"/>
      <c r="B238" s="55"/>
      <c r="C238" s="55"/>
      <c r="D238" s="216"/>
      <c r="E238" s="263"/>
    </row>
    <row r="239" spans="1:5" ht="15" customHeight="1" x14ac:dyDescent="0.2">
      <c r="A239" s="64" t="s">
        <v>228</v>
      </c>
      <c r="D239" s="16"/>
    </row>
    <row r="240" spans="1:5" ht="15" customHeight="1" x14ac:dyDescent="0.2">
      <c r="A240" s="64" t="s">
        <v>227</v>
      </c>
      <c r="B240" s="59" t="str">
        <f>B19</f>
        <v xml:space="preserve">OFFICER/SR. OFFICER </v>
      </c>
      <c r="C240" s="60"/>
      <c r="D240" s="290" t="str">
        <f>D19</f>
        <v>PO/SPO</v>
      </c>
    </row>
    <row r="241" spans="1:5" ht="15" customHeight="1" x14ac:dyDescent="0.2">
      <c r="A241" s="831" t="str">
        <f>A1</f>
        <v>Bangladesh Development Bank Limited</v>
      </c>
      <c r="B241" s="831"/>
      <c r="C241" s="831"/>
      <c r="D241" s="831"/>
      <c r="E241" s="260" t="s">
        <v>23</v>
      </c>
    </row>
    <row r="242" spans="1:5" ht="15" customHeight="1" x14ac:dyDescent="0.2">
      <c r="A242" s="64" t="s">
        <v>10</v>
      </c>
      <c r="B242" s="211" t="str">
        <f>B2</f>
        <v>Osmaninagar Branch, Sylhet</v>
      </c>
      <c r="D242" s="291" t="str">
        <f>D2</f>
        <v>DATE :</v>
      </c>
      <c r="E242" s="292" t="e">
        <f>E2</f>
        <v>#REF!</v>
      </c>
    </row>
    <row r="243" spans="1:5" s="249" customFormat="1" ht="24.95" customHeight="1" x14ac:dyDescent="0.25">
      <c r="A243" s="248"/>
      <c r="B243" s="246" t="s">
        <v>24</v>
      </c>
      <c r="C243" s="19" t="s">
        <v>25</v>
      </c>
      <c r="D243" s="247" t="s">
        <v>26</v>
      </c>
      <c r="E243" s="261" t="s">
        <v>42</v>
      </c>
    </row>
    <row r="244" spans="1:5" ht="15" customHeight="1" x14ac:dyDescent="0.2">
      <c r="A244" s="250" t="s">
        <v>27</v>
      </c>
      <c r="B244" s="23" t="s">
        <v>282</v>
      </c>
      <c r="C244" s="24" t="s">
        <v>204</v>
      </c>
      <c r="D244" s="268" t="e">
        <f>#REF!</f>
        <v>#REF!</v>
      </c>
      <c r="E244" s="262"/>
    </row>
    <row r="245" spans="1:5" ht="15" customHeight="1" x14ac:dyDescent="0.2">
      <c r="A245" s="850" t="s">
        <v>265</v>
      </c>
      <c r="B245" s="851"/>
      <c r="C245" s="29"/>
      <c r="D245" s="272"/>
      <c r="E245" s="262"/>
    </row>
    <row r="246" spans="1:5" ht="15" customHeight="1" x14ac:dyDescent="0.2">
      <c r="A246" s="852"/>
      <c r="B246" s="853"/>
      <c r="C246" s="29"/>
      <c r="D246" s="269"/>
      <c r="E246" s="262"/>
    </row>
    <row r="247" spans="1:5" ht="15" customHeight="1" x14ac:dyDescent="0.2">
      <c r="A247" s="854"/>
      <c r="B247" s="855"/>
      <c r="C247" s="29"/>
      <c r="D247" s="269"/>
      <c r="E247" s="262"/>
    </row>
    <row r="248" spans="1:5" ht="15" customHeight="1" x14ac:dyDescent="0.2">
      <c r="A248" s="34"/>
      <c r="B248" s="35"/>
      <c r="C248" s="36"/>
      <c r="D248" s="269"/>
      <c r="E248" s="262"/>
    </row>
    <row r="249" spans="1:5" ht="15" customHeight="1" x14ac:dyDescent="0.2">
      <c r="A249" s="22"/>
      <c r="B249" s="37"/>
      <c r="C249" s="38" t="s">
        <v>28</v>
      </c>
      <c r="D249" s="268" t="e">
        <f>D244</f>
        <v>#REF!</v>
      </c>
      <c r="E249" s="262"/>
    </row>
    <row r="250" spans="1:5" ht="15" customHeight="1" x14ac:dyDescent="0.2">
      <c r="A250" s="250" t="s">
        <v>29</v>
      </c>
      <c r="B250" s="23" t="s">
        <v>200</v>
      </c>
      <c r="C250" s="24" t="s">
        <v>201</v>
      </c>
      <c r="D250" s="269"/>
      <c r="E250" s="262"/>
    </row>
    <row r="251" spans="1:5" ht="15" customHeight="1" x14ac:dyDescent="0.2">
      <c r="A251" s="42"/>
      <c r="B251" s="195"/>
      <c r="C251" s="2"/>
      <c r="D251" s="269"/>
      <c r="E251" s="262"/>
    </row>
    <row r="252" spans="1:5" ht="15" customHeight="1" x14ac:dyDescent="0.2">
      <c r="A252" s="42"/>
      <c r="B252" s="61"/>
      <c r="C252" s="2"/>
      <c r="D252" s="269"/>
      <c r="E252" s="262"/>
    </row>
    <row r="253" spans="1:5" ht="15" customHeight="1" x14ac:dyDescent="0.2">
      <c r="A253" s="42"/>
      <c r="B253" s="61"/>
      <c r="C253" s="2"/>
      <c r="D253" s="269"/>
      <c r="E253" s="262"/>
    </row>
    <row r="254" spans="1:5" ht="15" customHeight="1" x14ac:dyDescent="0.2">
      <c r="A254" s="34"/>
      <c r="B254" s="35"/>
      <c r="C254" s="2"/>
      <c r="D254" s="270"/>
      <c r="E254" s="262"/>
    </row>
    <row r="255" spans="1:5" ht="15" customHeight="1" x14ac:dyDescent="0.2">
      <c r="A255" s="22"/>
      <c r="B255" s="37"/>
      <c r="C255" s="50" t="s">
        <v>28</v>
      </c>
      <c r="D255" s="269"/>
      <c r="E255" s="262"/>
    </row>
    <row r="256" spans="1:5" ht="15" customHeight="1" x14ac:dyDescent="0.2">
      <c r="A256" s="42" t="s">
        <v>30</v>
      </c>
      <c r="B256" s="847" t="e">
        <f ca="1">arifNumber(D249)</f>
        <v>#NAME?</v>
      </c>
      <c r="C256" s="847"/>
      <c r="D256" s="847"/>
      <c r="E256" s="847"/>
    </row>
    <row r="257" spans="1:5" ht="15" customHeight="1" x14ac:dyDescent="0.2">
      <c r="A257" s="55"/>
      <c r="B257" s="55"/>
      <c r="C257" s="55"/>
      <c r="D257" s="216"/>
      <c r="E257" s="263"/>
    </row>
    <row r="258" spans="1:5" ht="15" customHeight="1" x14ac:dyDescent="0.2">
      <c r="A258" s="64" t="s">
        <v>228</v>
      </c>
      <c r="B258" s="57"/>
      <c r="C258" s="57"/>
      <c r="D258" s="216" t="s">
        <v>34</v>
      </c>
      <c r="E258" s="264"/>
    </row>
    <row r="259" spans="1:5" ht="15" customHeight="1" x14ac:dyDescent="0.2">
      <c r="A259" s="64" t="s">
        <v>227</v>
      </c>
      <c r="B259" s="59" t="str">
        <f>B19</f>
        <v xml:space="preserve">OFFICER/SR. OFFICER </v>
      </c>
      <c r="C259" s="57"/>
      <c r="D259" s="290" t="str">
        <f>D19</f>
        <v>PO/SPO</v>
      </c>
      <c r="E259" s="264"/>
    </row>
    <row r="260" spans="1:5" ht="15" customHeight="1" x14ac:dyDescent="0.2">
      <c r="A260" s="64"/>
      <c r="B260" s="59"/>
      <c r="C260" s="57"/>
      <c r="D260" s="217"/>
      <c r="E260" s="264"/>
    </row>
    <row r="261" spans="1:5" ht="15" customHeight="1" x14ac:dyDescent="0.2">
      <c r="A261" s="64"/>
      <c r="B261" s="59"/>
      <c r="C261" s="57"/>
      <c r="D261" s="217"/>
      <c r="E261" s="264"/>
    </row>
    <row r="262" spans="1:5" ht="15" customHeight="1" x14ac:dyDescent="0.2">
      <c r="A262" s="64"/>
      <c r="B262" s="59"/>
      <c r="C262" s="57"/>
      <c r="D262" s="217"/>
      <c r="E262" s="264"/>
    </row>
    <row r="263" spans="1:5" ht="15" customHeight="1" x14ac:dyDescent="0.2">
      <c r="A263" s="64"/>
      <c r="B263" s="59"/>
      <c r="C263" s="57"/>
      <c r="D263" s="217"/>
      <c r="E263" s="264"/>
    </row>
    <row r="264" spans="1:5" ht="15" customHeight="1" x14ac:dyDescent="0.2">
      <c r="A264" s="64"/>
      <c r="B264" s="59"/>
      <c r="C264" s="57"/>
      <c r="D264" s="217"/>
      <c r="E264" s="264"/>
    </row>
    <row r="265" spans="1:5" ht="15" customHeight="1" x14ac:dyDescent="0.2">
      <c r="A265" s="64"/>
      <c r="B265" s="59"/>
      <c r="C265" s="57"/>
      <c r="D265" s="217"/>
      <c r="E265" s="264"/>
    </row>
    <row r="266" spans="1:5" ht="15" customHeight="1" x14ac:dyDescent="0.2">
      <c r="A266" s="64"/>
      <c r="B266" s="59"/>
      <c r="C266" s="57"/>
      <c r="D266" s="217"/>
      <c r="E266" s="264"/>
    </row>
    <row r="267" spans="1:5" ht="15" customHeight="1" x14ac:dyDescent="0.2">
      <c r="A267" s="64"/>
      <c r="B267" s="59"/>
      <c r="C267" s="57"/>
      <c r="D267" s="217"/>
      <c r="E267" s="264"/>
    </row>
    <row r="268" spans="1:5" ht="15" customHeight="1" x14ac:dyDescent="0.2">
      <c r="A268" s="64"/>
      <c r="B268" s="59"/>
      <c r="C268" s="57"/>
      <c r="D268" s="217"/>
      <c r="E268" s="264"/>
    </row>
    <row r="269" spans="1:5" ht="15" customHeight="1" x14ac:dyDescent="0.2">
      <c r="A269" s="64"/>
      <c r="B269" s="59"/>
      <c r="C269" s="57"/>
      <c r="D269" s="217"/>
      <c r="E269" s="264"/>
    </row>
    <row r="270" spans="1:5" ht="15" customHeight="1" x14ac:dyDescent="0.2">
      <c r="A270" s="831" t="str">
        <f>A1</f>
        <v>Bangladesh Development Bank Limited</v>
      </c>
      <c r="B270" s="831"/>
      <c r="C270" s="831"/>
      <c r="D270" s="831"/>
      <c r="E270" s="260" t="s">
        <v>23</v>
      </c>
    </row>
    <row r="271" spans="1:5" ht="15" customHeight="1" x14ac:dyDescent="0.2">
      <c r="A271" s="64" t="s">
        <v>10</v>
      </c>
      <c r="B271" s="211" t="str">
        <f>B2</f>
        <v>Osmaninagar Branch, Sylhet</v>
      </c>
      <c r="D271" s="291" t="str">
        <f>D2</f>
        <v>DATE :</v>
      </c>
      <c r="E271" s="292" t="e">
        <f>E2</f>
        <v>#REF!</v>
      </c>
    </row>
    <row r="272" spans="1:5" s="249" customFormat="1" ht="24.95" customHeight="1" x14ac:dyDescent="0.25">
      <c r="A272" s="248"/>
      <c r="B272" s="246" t="s">
        <v>24</v>
      </c>
      <c r="C272" s="19" t="s">
        <v>25</v>
      </c>
      <c r="D272" s="247" t="s">
        <v>26</v>
      </c>
      <c r="E272" s="261" t="s">
        <v>42</v>
      </c>
    </row>
    <row r="273" spans="1:5" ht="15" customHeight="1" x14ac:dyDescent="0.2">
      <c r="A273" s="250" t="s">
        <v>27</v>
      </c>
      <c r="B273" s="23" t="s">
        <v>205</v>
      </c>
      <c r="C273" s="24" t="s">
        <v>204</v>
      </c>
      <c r="D273" s="268"/>
      <c r="E273" s="262"/>
    </row>
    <row r="274" spans="1:5" ht="15" customHeight="1" x14ac:dyDescent="0.2">
      <c r="A274" s="51"/>
      <c r="B274" s="69"/>
      <c r="C274" s="29"/>
      <c r="D274" s="269"/>
      <c r="E274" s="262"/>
    </row>
    <row r="275" spans="1:5" ht="15" customHeight="1" x14ac:dyDescent="0.2">
      <c r="A275" s="42"/>
      <c r="B275" s="61"/>
      <c r="C275" s="29"/>
      <c r="D275" s="269"/>
      <c r="E275" s="262"/>
    </row>
    <row r="276" spans="1:5" ht="15" customHeight="1" x14ac:dyDescent="0.2">
      <c r="A276" s="42"/>
      <c r="B276" s="70"/>
      <c r="C276" s="26"/>
      <c r="D276" s="269"/>
      <c r="E276" s="262"/>
    </row>
    <row r="277" spans="1:5" ht="15" customHeight="1" x14ac:dyDescent="0.2">
      <c r="A277" s="34"/>
      <c r="B277" s="35"/>
      <c r="C277" s="36"/>
      <c r="D277" s="269"/>
      <c r="E277" s="262"/>
    </row>
    <row r="278" spans="1:5" ht="15" customHeight="1" x14ac:dyDescent="0.2">
      <c r="A278" s="22"/>
      <c r="B278" s="37"/>
      <c r="C278" s="38" t="s">
        <v>28</v>
      </c>
      <c r="D278" s="268"/>
      <c r="E278" s="262"/>
    </row>
    <row r="279" spans="1:5" ht="15" customHeight="1" x14ac:dyDescent="0.2">
      <c r="A279" s="250" t="s">
        <v>29</v>
      </c>
      <c r="B279" s="23" t="s">
        <v>285</v>
      </c>
      <c r="C279" s="24" t="s">
        <v>201</v>
      </c>
      <c r="D279" s="268">
        <f>'ppf-55%'!F24</f>
        <v>0</v>
      </c>
      <c r="E279" s="262"/>
    </row>
    <row r="280" spans="1:5" ht="15" customHeight="1" x14ac:dyDescent="0.2">
      <c r="A280" s="850" t="str">
        <f>A245</f>
        <v>Being the amount of Bank contribution to provident fund (BSB) for the month of november, 2015.</v>
      </c>
      <c r="B280" s="851"/>
      <c r="C280" s="2"/>
      <c r="D280" s="268"/>
      <c r="E280" s="262"/>
    </row>
    <row r="281" spans="1:5" ht="15" customHeight="1" x14ac:dyDescent="0.2">
      <c r="A281" s="852"/>
      <c r="B281" s="853"/>
      <c r="C281" s="2"/>
      <c r="D281" s="268"/>
      <c r="E281" s="262"/>
    </row>
    <row r="282" spans="1:5" ht="15" customHeight="1" x14ac:dyDescent="0.2">
      <c r="A282" s="854"/>
      <c r="B282" s="855"/>
      <c r="C282" s="2"/>
      <c r="D282" s="269"/>
      <c r="E282" s="262"/>
    </row>
    <row r="283" spans="1:5" ht="15" customHeight="1" x14ac:dyDescent="0.2">
      <c r="A283" s="34"/>
      <c r="B283" s="35"/>
      <c r="C283" s="2"/>
      <c r="D283" s="270"/>
      <c r="E283" s="262"/>
    </row>
    <row r="284" spans="1:5" ht="15" customHeight="1" x14ac:dyDescent="0.2">
      <c r="A284" s="22"/>
      <c r="B284" s="37"/>
      <c r="C284" s="50" t="s">
        <v>28</v>
      </c>
      <c r="D284" s="268">
        <f>D279</f>
        <v>0</v>
      </c>
      <c r="E284" s="262"/>
    </row>
    <row r="285" spans="1:5" ht="15" customHeight="1" x14ac:dyDescent="0.2">
      <c r="A285" s="42" t="s">
        <v>30</v>
      </c>
      <c r="B285" s="847" t="e">
        <f ca="1">arifNumber(D284)</f>
        <v>#NAME?</v>
      </c>
      <c r="C285" s="847"/>
      <c r="D285" s="847"/>
      <c r="E285" s="847"/>
    </row>
    <row r="286" spans="1:5" ht="15" customHeight="1" x14ac:dyDescent="0.2">
      <c r="A286" s="55"/>
      <c r="B286" s="55"/>
      <c r="C286" s="55"/>
      <c r="D286" s="216"/>
      <c r="E286" s="263"/>
    </row>
    <row r="287" spans="1:5" ht="15" customHeight="1" x14ac:dyDescent="0.2">
      <c r="A287" s="64" t="s">
        <v>228</v>
      </c>
      <c r="B287" s="57"/>
      <c r="C287" s="57"/>
      <c r="D287" s="216"/>
      <c r="E287" s="264"/>
    </row>
    <row r="288" spans="1:5" ht="15" customHeight="1" x14ac:dyDescent="0.2">
      <c r="A288" s="64" t="s">
        <v>227</v>
      </c>
      <c r="B288" s="59" t="str">
        <f>B19</f>
        <v xml:space="preserve">OFFICER/SR. OFFICER </v>
      </c>
      <c r="C288" s="57"/>
      <c r="D288" s="290" t="str">
        <f>D19</f>
        <v>PO/SPO</v>
      </c>
    </row>
    <row r="289" spans="1:5" ht="15" customHeight="1" x14ac:dyDescent="0.2">
      <c r="A289" s="831" t="str">
        <f>A1</f>
        <v>Bangladesh Development Bank Limited</v>
      </c>
      <c r="B289" s="831"/>
      <c r="C289" s="831"/>
      <c r="D289" s="831"/>
      <c r="E289" s="260" t="s">
        <v>23</v>
      </c>
    </row>
    <row r="290" spans="1:5" ht="15" customHeight="1" x14ac:dyDescent="0.2">
      <c r="A290" s="64" t="s">
        <v>10</v>
      </c>
      <c r="B290" s="211" t="str">
        <f>B2</f>
        <v>Osmaninagar Branch, Sylhet</v>
      </c>
      <c r="D290" s="291" t="str">
        <f>D2</f>
        <v>DATE :</v>
      </c>
      <c r="E290" s="292" t="e">
        <f>E2</f>
        <v>#REF!</v>
      </c>
    </row>
    <row r="291" spans="1:5" s="249" customFormat="1" ht="24.95" customHeight="1" x14ac:dyDescent="0.25">
      <c r="A291" s="248"/>
      <c r="B291" s="246" t="s">
        <v>24</v>
      </c>
      <c r="C291" s="19" t="s">
        <v>25</v>
      </c>
      <c r="D291" s="247" t="s">
        <v>26</v>
      </c>
      <c r="E291" s="261" t="s">
        <v>42</v>
      </c>
    </row>
    <row r="292" spans="1:5" ht="15" customHeight="1" x14ac:dyDescent="0.2">
      <c r="A292" s="250" t="s">
        <v>27</v>
      </c>
      <c r="B292" s="23" t="s">
        <v>283</v>
      </c>
      <c r="C292" s="24" t="s">
        <v>207</v>
      </c>
      <c r="D292" s="268" t="e">
        <f>#REF!</f>
        <v>#REF!</v>
      </c>
      <c r="E292" s="262"/>
    </row>
    <row r="293" spans="1:5" ht="15" customHeight="1" x14ac:dyDescent="0.2">
      <c r="A293" s="988" t="s">
        <v>284</v>
      </c>
      <c r="B293" s="989"/>
      <c r="C293" s="29"/>
      <c r="D293" s="272"/>
      <c r="E293" s="262"/>
    </row>
    <row r="294" spans="1:5" ht="15" customHeight="1" x14ac:dyDescent="0.2">
      <c r="A294" s="990"/>
      <c r="B294" s="991"/>
      <c r="C294" s="29"/>
      <c r="D294" s="269"/>
      <c r="E294" s="262"/>
    </row>
    <row r="295" spans="1:5" ht="15" customHeight="1" x14ac:dyDescent="0.2">
      <c r="A295" s="992"/>
      <c r="B295" s="993"/>
      <c r="C295" s="29"/>
      <c r="D295" s="269"/>
      <c r="E295" s="262"/>
    </row>
    <row r="296" spans="1:5" ht="15" customHeight="1" x14ac:dyDescent="0.2">
      <c r="A296" s="34"/>
      <c r="B296" s="35"/>
      <c r="C296" s="36"/>
      <c r="D296" s="269"/>
      <c r="E296" s="262"/>
    </row>
    <row r="297" spans="1:5" ht="15" customHeight="1" x14ac:dyDescent="0.2">
      <c r="A297" s="22"/>
      <c r="B297" s="37"/>
      <c r="C297" s="38" t="s">
        <v>28</v>
      </c>
      <c r="D297" s="268" t="e">
        <f>D292</f>
        <v>#REF!</v>
      </c>
      <c r="E297" s="262"/>
    </row>
    <row r="298" spans="1:5" ht="15" customHeight="1" x14ac:dyDescent="0.2">
      <c r="A298" s="250" t="s">
        <v>29</v>
      </c>
      <c r="B298" s="23" t="s">
        <v>208</v>
      </c>
      <c r="C298" s="24" t="s">
        <v>201</v>
      </c>
      <c r="D298" s="269"/>
      <c r="E298" s="262"/>
    </row>
    <row r="299" spans="1:5" ht="15" customHeight="1" x14ac:dyDescent="0.2">
      <c r="A299" s="42"/>
      <c r="B299" s="195"/>
      <c r="C299" s="2"/>
      <c r="D299" s="269"/>
      <c r="E299" s="262"/>
    </row>
    <row r="300" spans="1:5" ht="15" customHeight="1" x14ac:dyDescent="0.2">
      <c r="A300" s="42"/>
      <c r="B300" s="61"/>
      <c r="C300" s="2"/>
      <c r="D300" s="269"/>
      <c r="E300" s="262"/>
    </row>
    <row r="301" spans="1:5" ht="15" customHeight="1" x14ac:dyDescent="0.2">
      <c r="A301" s="42"/>
      <c r="B301" s="61"/>
      <c r="C301" s="2"/>
      <c r="D301" s="269"/>
      <c r="E301" s="262"/>
    </row>
    <row r="302" spans="1:5" ht="15" customHeight="1" x14ac:dyDescent="0.2">
      <c r="A302" s="34"/>
      <c r="B302" s="35"/>
      <c r="C302" s="2"/>
      <c r="D302" s="270"/>
      <c r="E302" s="262"/>
    </row>
    <row r="303" spans="1:5" ht="15" customHeight="1" x14ac:dyDescent="0.2">
      <c r="A303" s="22"/>
      <c r="B303" s="37"/>
      <c r="C303" s="50" t="s">
        <v>28</v>
      </c>
      <c r="D303" s="269"/>
      <c r="E303" s="262"/>
    </row>
    <row r="304" spans="1:5" ht="15" customHeight="1" x14ac:dyDescent="0.2">
      <c r="A304" s="42" t="s">
        <v>30</v>
      </c>
      <c r="B304" s="847" t="e">
        <f ca="1">arifNumber(D297)</f>
        <v>#NAME?</v>
      </c>
      <c r="C304" s="847"/>
      <c r="D304" s="847"/>
      <c r="E304" s="847"/>
    </row>
    <row r="305" spans="1:5" ht="15" customHeight="1" x14ac:dyDescent="0.2">
      <c r="A305" s="55"/>
      <c r="B305" s="55"/>
      <c r="C305" s="55"/>
      <c r="D305" s="216"/>
      <c r="E305" s="263"/>
    </row>
    <row r="306" spans="1:5" ht="15" customHeight="1" x14ac:dyDescent="0.2">
      <c r="A306" s="64" t="s">
        <v>228</v>
      </c>
      <c r="B306" s="57"/>
      <c r="C306" s="57"/>
      <c r="D306" s="216" t="s">
        <v>34</v>
      </c>
      <c r="E306" s="264"/>
    </row>
    <row r="307" spans="1:5" ht="15" customHeight="1" x14ac:dyDescent="0.2">
      <c r="A307" s="64" t="s">
        <v>227</v>
      </c>
      <c r="B307" s="59" t="str">
        <f>B19</f>
        <v xml:space="preserve">OFFICER/SR. OFFICER </v>
      </c>
      <c r="C307" s="57"/>
      <c r="D307" s="290" t="str">
        <f>D19</f>
        <v>PO/SPO</v>
      </c>
      <c r="E307" s="264"/>
    </row>
    <row r="308" spans="1:5" ht="15" customHeight="1" x14ac:dyDescent="0.2">
      <c r="A308" s="64"/>
      <c r="B308" s="59"/>
      <c r="C308" s="57"/>
      <c r="D308" s="217"/>
      <c r="E308" s="264"/>
    </row>
    <row r="309" spans="1:5" ht="15" customHeight="1" x14ac:dyDescent="0.2">
      <c r="A309" s="64"/>
      <c r="B309" s="59"/>
      <c r="C309" s="57"/>
      <c r="D309" s="217"/>
      <c r="E309" s="264"/>
    </row>
    <row r="310" spans="1:5" ht="15" customHeight="1" x14ac:dyDescent="0.2">
      <c r="A310" s="64"/>
      <c r="B310" s="59"/>
      <c r="C310" s="57"/>
      <c r="D310" s="217"/>
      <c r="E310" s="264"/>
    </row>
    <row r="311" spans="1:5" ht="15" customHeight="1" x14ac:dyDescent="0.2">
      <c r="A311" s="64"/>
      <c r="B311" s="59"/>
      <c r="C311" s="57"/>
      <c r="D311" s="217"/>
      <c r="E311" s="264"/>
    </row>
    <row r="312" spans="1:5" ht="15" customHeight="1" x14ac:dyDescent="0.2">
      <c r="A312" s="64"/>
      <c r="B312" s="59"/>
      <c r="C312" s="57"/>
      <c r="D312" s="217"/>
      <c r="E312" s="264"/>
    </row>
    <row r="313" spans="1:5" ht="15" customHeight="1" x14ac:dyDescent="0.2">
      <c r="A313" s="64"/>
      <c r="B313" s="59"/>
      <c r="C313" s="57"/>
      <c r="D313" s="217"/>
      <c r="E313" s="264"/>
    </row>
    <row r="314" spans="1:5" ht="15" customHeight="1" x14ac:dyDescent="0.2">
      <c r="A314" s="64"/>
      <c r="B314" s="59"/>
      <c r="C314" s="57"/>
      <c r="D314" s="217"/>
      <c r="E314" s="264"/>
    </row>
    <row r="315" spans="1:5" ht="15" customHeight="1" x14ac:dyDescent="0.2">
      <c r="A315" s="64"/>
      <c r="B315" s="59"/>
      <c r="C315" s="57"/>
      <c r="D315" s="217"/>
      <c r="E315" s="264"/>
    </row>
    <row r="316" spans="1:5" ht="15" customHeight="1" x14ac:dyDescent="0.2">
      <c r="A316" s="64"/>
      <c r="B316" s="59"/>
      <c r="C316" s="57"/>
      <c r="D316" s="217"/>
      <c r="E316" s="264"/>
    </row>
    <row r="317" spans="1:5" ht="15" customHeight="1" x14ac:dyDescent="0.2">
      <c r="A317" s="64"/>
      <c r="B317" s="59"/>
      <c r="C317" s="57"/>
      <c r="D317" s="217"/>
      <c r="E317" s="264"/>
    </row>
    <row r="318" spans="1:5" ht="15" customHeight="1" x14ac:dyDescent="0.2">
      <c r="A318" s="831" t="str">
        <f>A1</f>
        <v>Bangladesh Development Bank Limited</v>
      </c>
      <c r="B318" s="831"/>
      <c r="C318" s="831"/>
      <c r="D318" s="831"/>
      <c r="E318" s="260" t="s">
        <v>23</v>
      </c>
    </row>
    <row r="319" spans="1:5" ht="15" customHeight="1" x14ac:dyDescent="0.2">
      <c r="A319" s="64" t="s">
        <v>10</v>
      </c>
      <c r="B319" s="211" t="str">
        <f>B2</f>
        <v>Osmaninagar Branch, Sylhet</v>
      </c>
      <c r="D319" s="291" t="str">
        <f>D2</f>
        <v>DATE :</v>
      </c>
      <c r="E319" s="292" t="e">
        <f>E2</f>
        <v>#REF!</v>
      </c>
    </row>
    <row r="320" spans="1:5" s="249" customFormat="1" ht="24.95" customHeight="1" x14ac:dyDescent="0.25">
      <c r="A320" s="248"/>
      <c r="B320" s="246" t="s">
        <v>24</v>
      </c>
      <c r="C320" s="19" t="s">
        <v>25</v>
      </c>
      <c r="D320" s="247" t="s">
        <v>26</v>
      </c>
      <c r="E320" s="261" t="s">
        <v>42</v>
      </c>
    </row>
    <row r="321" spans="1:5" ht="15" customHeight="1" x14ac:dyDescent="0.2">
      <c r="A321" s="250" t="s">
        <v>27</v>
      </c>
      <c r="B321" s="23" t="s">
        <v>206</v>
      </c>
      <c r="C321" s="24" t="s">
        <v>207</v>
      </c>
      <c r="D321" s="268"/>
      <c r="E321" s="262"/>
    </row>
    <row r="322" spans="1:5" ht="15" customHeight="1" x14ac:dyDescent="0.2">
      <c r="A322" s="51"/>
      <c r="B322" s="69"/>
      <c r="C322" s="29"/>
      <c r="D322" s="269"/>
      <c r="E322" s="262"/>
    </row>
    <row r="323" spans="1:5" ht="15" customHeight="1" x14ac:dyDescent="0.2">
      <c r="A323" s="42"/>
      <c r="B323" s="61"/>
      <c r="C323" s="29"/>
      <c r="D323" s="269"/>
      <c r="E323" s="262"/>
    </row>
    <row r="324" spans="1:5" ht="15" customHeight="1" x14ac:dyDescent="0.2">
      <c r="A324" s="42"/>
      <c r="B324" s="70"/>
      <c r="C324" s="26"/>
      <c r="D324" s="269"/>
      <c r="E324" s="262"/>
    </row>
    <row r="325" spans="1:5" ht="15" customHeight="1" x14ac:dyDescent="0.2">
      <c r="A325" s="34"/>
      <c r="B325" s="35"/>
      <c r="C325" s="36"/>
      <c r="D325" s="269"/>
      <c r="E325" s="262"/>
    </row>
    <row r="326" spans="1:5" ht="15" customHeight="1" x14ac:dyDescent="0.2">
      <c r="A326" s="22"/>
      <c r="B326" s="37"/>
      <c r="C326" s="38" t="s">
        <v>28</v>
      </c>
      <c r="D326" s="268"/>
      <c r="E326" s="262"/>
    </row>
    <row r="327" spans="1:5" ht="15" customHeight="1" x14ac:dyDescent="0.2">
      <c r="A327" s="250" t="s">
        <v>29</v>
      </c>
      <c r="B327" s="23" t="s">
        <v>285</v>
      </c>
      <c r="C327" s="24" t="s">
        <v>201</v>
      </c>
      <c r="D327" s="268" t="e">
        <f>D297</f>
        <v>#REF!</v>
      </c>
      <c r="E327" s="262"/>
    </row>
    <row r="328" spans="1:5" ht="15" customHeight="1" x14ac:dyDescent="0.2">
      <c r="A328" s="994" t="str">
        <f>A293</f>
        <v>Being the amount of Bank's contribution to Gratuity fund for the month of November, 2015.</v>
      </c>
      <c r="B328" s="989"/>
      <c r="C328" s="2"/>
      <c r="D328" s="268"/>
      <c r="E328" s="262"/>
    </row>
    <row r="329" spans="1:5" ht="15" customHeight="1" x14ac:dyDescent="0.2">
      <c r="A329" s="990"/>
      <c r="B329" s="991"/>
      <c r="C329" s="2"/>
      <c r="D329" s="268"/>
      <c r="E329" s="262"/>
    </row>
    <row r="330" spans="1:5" ht="15" customHeight="1" x14ac:dyDescent="0.2">
      <c r="A330" s="992"/>
      <c r="B330" s="993"/>
      <c r="C330" s="2"/>
      <c r="D330" s="269"/>
      <c r="E330" s="262"/>
    </row>
    <row r="331" spans="1:5" ht="15" customHeight="1" x14ac:dyDescent="0.2">
      <c r="A331" s="34"/>
      <c r="B331" s="35"/>
      <c r="C331" s="2"/>
      <c r="D331" s="270"/>
      <c r="E331" s="262"/>
    </row>
    <row r="332" spans="1:5" ht="15" customHeight="1" x14ac:dyDescent="0.2">
      <c r="A332" s="22"/>
      <c r="B332" s="37"/>
      <c r="C332" s="50" t="s">
        <v>28</v>
      </c>
      <c r="D332" s="268" t="e">
        <f>SUM(D327:D331)</f>
        <v>#REF!</v>
      </c>
      <c r="E332" s="262"/>
    </row>
    <row r="333" spans="1:5" ht="15" customHeight="1" x14ac:dyDescent="0.2">
      <c r="A333" s="42" t="s">
        <v>30</v>
      </c>
      <c r="B333" s="847" t="e">
        <f ca="1">arifNumber(D332)</f>
        <v>#NAME?</v>
      </c>
      <c r="C333" s="847"/>
      <c r="D333" s="847"/>
      <c r="E333" s="847"/>
    </row>
    <row r="334" spans="1:5" ht="15" customHeight="1" x14ac:dyDescent="0.2">
      <c r="A334" s="55"/>
      <c r="B334" s="55"/>
      <c r="C334" s="55"/>
      <c r="D334" s="216"/>
      <c r="E334" s="263"/>
    </row>
    <row r="335" spans="1:5" ht="15" customHeight="1" x14ac:dyDescent="0.2">
      <c r="A335" s="64" t="s">
        <v>228</v>
      </c>
      <c r="B335" s="57"/>
      <c r="C335" s="57"/>
      <c r="D335" s="216"/>
      <c r="E335" s="264"/>
    </row>
    <row r="336" spans="1:5" ht="15" customHeight="1" x14ac:dyDescent="0.2">
      <c r="A336" s="64" t="s">
        <v>227</v>
      </c>
      <c r="B336" s="59" t="str">
        <f>B19</f>
        <v xml:space="preserve">OFFICER/SR. OFFICER </v>
      </c>
      <c r="C336" s="57"/>
      <c r="D336" s="290" t="str">
        <f>D19</f>
        <v>PO/SPO</v>
      </c>
    </row>
    <row r="337" spans="1:5" ht="15" customHeight="1" x14ac:dyDescent="0.2">
      <c r="A337" s="831" t="str">
        <f>A385</f>
        <v>Bangladesh Development Bank Limited</v>
      </c>
      <c r="B337" s="831"/>
      <c r="C337" s="831"/>
      <c r="D337" s="831"/>
      <c r="E337" s="260" t="s">
        <v>23</v>
      </c>
    </row>
    <row r="338" spans="1:5" ht="15" customHeight="1" x14ac:dyDescent="0.2">
      <c r="A338" s="64" t="s">
        <v>10</v>
      </c>
      <c r="B338" s="211" t="str">
        <f>B386</f>
        <v>Osmaninagar Branch, Sylhet</v>
      </c>
      <c r="D338" s="291" t="s">
        <v>149</v>
      </c>
      <c r="E338" s="292" t="e">
        <f>E386</f>
        <v>#REF!</v>
      </c>
    </row>
    <row r="339" spans="1:5" s="249" customFormat="1" ht="24.95" customHeight="1" x14ac:dyDescent="0.25">
      <c r="A339" s="248"/>
      <c r="B339" s="246" t="s">
        <v>24</v>
      </c>
      <c r="C339" s="19" t="s">
        <v>25</v>
      </c>
      <c r="D339" s="247" t="s">
        <v>26</v>
      </c>
      <c r="E339" s="305" t="s">
        <v>41</v>
      </c>
    </row>
    <row r="340" spans="1:5" ht="15" customHeight="1" x14ac:dyDescent="0.2">
      <c r="A340" s="250" t="s">
        <v>27</v>
      </c>
      <c r="B340" s="23" t="s">
        <v>236</v>
      </c>
      <c r="C340" s="24" t="s">
        <v>189</v>
      </c>
      <c r="D340" s="268" t="e">
        <f>#REF!</f>
        <v>#REF!</v>
      </c>
      <c r="E340" s="262"/>
    </row>
    <row r="341" spans="1:5" ht="15" customHeight="1" x14ac:dyDescent="0.2">
      <c r="A341" s="988" t="s">
        <v>263</v>
      </c>
      <c r="B341" s="989"/>
      <c r="C341" s="29"/>
      <c r="D341" s="269"/>
      <c r="E341" s="262"/>
    </row>
    <row r="342" spans="1:5" ht="15" customHeight="1" x14ac:dyDescent="0.2">
      <c r="A342" s="990"/>
      <c r="B342" s="991"/>
      <c r="C342" s="29"/>
      <c r="D342" s="269"/>
      <c r="E342" s="262"/>
    </row>
    <row r="343" spans="1:5" ht="15" customHeight="1" x14ac:dyDescent="0.2">
      <c r="A343" s="992"/>
      <c r="B343" s="993"/>
      <c r="C343" s="29"/>
      <c r="D343" s="269"/>
      <c r="E343" s="262"/>
    </row>
    <row r="344" spans="1:5" ht="15" customHeight="1" x14ac:dyDescent="0.2">
      <c r="A344" s="34"/>
      <c r="B344" s="35"/>
      <c r="C344" s="36"/>
      <c r="D344" s="269"/>
      <c r="E344" s="262"/>
    </row>
    <row r="345" spans="1:5" ht="15" customHeight="1" x14ac:dyDescent="0.2">
      <c r="A345" s="194"/>
      <c r="B345" s="57"/>
      <c r="C345" s="38" t="s">
        <v>28</v>
      </c>
      <c r="D345" s="268" t="e">
        <f>D340</f>
        <v>#REF!</v>
      </c>
      <c r="E345" s="262"/>
    </row>
    <row r="346" spans="1:5" ht="15" customHeight="1" x14ac:dyDescent="0.2">
      <c r="A346" s="42" t="s">
        <v>29</v>
      </c>
      <c r="B346" s="46" t="s">
        <v>208</v>
      </c>
      <c r="C346" s="46" t="s">
        <v>201</v>
      </c>
      <c r="D346" s="269"/>
      <c r="E346" s="262"/>
    </row>
    <row r="347" spans="1:5" ht="15" customHeight="1" x14ac:dyDescent="0.25">
      <c r="A347" s="214"/>
      <c r="B347" s="46"/>
      <c r="C347" s="46"/>
      <c r="D347" s="269"/>
      <c r="E347" s="262"/>
    </row>
    <row r="348" spans="1:5" ht="15" customHeight="1" x14ac:dyDescent="0.25">
      <c r="A348" s="215"/>
      <c r="B348" s="46"/>
      <c r="C348" s="46"/>
      <c r="D348" s="269"/>
      <c r="E348" s="262"/>
    </row>
    <row r="349" spans="1:5" ht="15" customHeight="1" x14ac:dyDescent="0.25">
      <c r="A349" s="214"/>
      <c r="B349" s="46"/>
      <c r="C349" s="46"/>
      <c r="D349" s="269"/>
      <c r="E349" s="262"/>
    </row>
    <row r="350" spans="1:5" ht="15" customHeight="1" x14ac:dyDescent="0.25">
      <c r="A350" s="215"/>
      <c r="B350" s="46"/>
      <c r="C350" s="26"/>
      <c r="D350" s="270"/>
      <c r="E350" s="262"/>
    </row>
    <row r="351" spans="1:5" ht="15" customHeight="1" x14ac:dyDescent="0.2">
      <c r="A351" s="288"/>
      <c r="B351" s="57"/>
      <c r="C351" s="65" t="s">
        <v>28</v>
      </c>
      <c r="D351" s="271"/>
      <c r="E351" s="262"/>
    </row>
    <row r="352" spans="1:5" ht="15" customHeight="1" x14ac:dyDescent="0.2">
      <c r="A352" s="42" t="s">
        <v>30</v>
      </c>
      <c r="B352" s="844" t="e">
        <f ca="1">arifNumber(D345)</f>
        <v>#NAME?</v>
      </c>
      <c r="C352" s="845"/>
      <c r="D352" s="845"/>
      <c r="E352" s="846"/>
    </row>
    <row r="353" spans="1:5" ht="15" customHeight="1" x14ac:dyDescent="0.2">
      <c r="A353" s="55"/>
      <c r="B353" s="56"/>
      <c r="C353" s="55"/>
      <c r="D353" s="216"/>
      <c r="E353" s="263"/>
    </row>
    <row r="354" spans="1:5" ht="15" customHeight="1" x14ac:dyDescent="0.2">
      <c r="A354" s="64" t="s">
        <v>228</v>
      </c>
      <c r="B354" s="57"/>
      <c r="C354" s="57"/>
      <c r="D354" s="216"/>
      <c r="E354" s="264"/>
    </row>
    <row r="355" spans="1:5" ht="15" customHeight="1" x14ac:dyDescent="0.2">
      <c r="A355" s="64" t="s">
        <v>227</v>
      </c>
      <c r="B355" s="59" t="str">
        <f>B19</f>
        <v xml:space="preserve">OFFICER/SR. OFFICER </v>
      </c>
      <c r="C355" s="60"/>
      <c r="D355" s="290" t="str">
        <f>D19</f>
        <v>PO/SPO</v>
      </c>
    </row>
    <row r="356" spans="1:5" ht="15" customHeight="1" x14ac:dyDescent="0.2">
      <c r="A356" s="64"/>
      <c r="B356" s="59"/>
      <c r="C356" s="60"/>
      <c r="D356" s="217"/>
    </row>
    <row r="357" spans="1:5" ht="15" customHeight="1" x14ac:dyDescent="0.2">
      <c r="A357" s="64"/>
      <c r="B357" s="59"/>
      <c r="C357" s="60"/>
      <c r="D357" s="217"/>
    </row>
    <row r="358" spans="1:5" ht="15" customHeight="1" x14ac:dyDescent="0.2">
      <c r="A358" s="64"/>
      <c r="B358" s="59"/>
      <c r="C358" s="60"/>
      <c r="D358" s="217"/>
    </row>
    <row r="359" spans="1:5" ht="15" customHeight="1" x14ac:dyDescent="0.2">
      <c r="A359" s="64"/>
      <c r="B359" s="59"/>
      <c r="C359" s="60"/>
      <c r="D359" s="217"/>
    </row>
    <row r="360" spans="1:5" ht="15" customHeight="1" x14ac:dyDescent="0.2">
      <c r="A360" s="64"/>
      <c r="B360" s="59"/>
      <c r="C360" s="60"/>
      <c r="D360" s="217"/>
    </row>
    <row r="361" spans="1:5" ht="15" customHeight="1" x14ac:dyDescent="0.2">
      <c r="A361" s="64"/>
      <c r="B361" s="59"/>
      <c r="C361" s="60"/>
      <c r="D361" s="217"/>
    </row>
    <row r="362" spans="1:5" ht="15" customHeight="1" x14ac:dyDescent="0.2">
      <c r="A362" s="64"/>
      <c r="B362" s="59"/>
      <c r="C362" s="60"/>
      <c r="D362" s="217"/>
    </row>
    <row r="363" spans="1:5" ht="15" customHeight="1" x14ac:dyDescent="0.2">
      <c r="A363" s="64"/>
      <c r="B363" s="59"/>
      <c r="C363" s="60"/>
      <c r="D363" s="217"/>
    </row>
    <row r="364" spans="1:5" ht="15" customHeight="1" x14ac:dyDescent="0.2">
      <c r="A364" s="64"/>
      <c r="B364" s="59"/>
      <c r="C364" s="60"/>
      <c r="D364" s="217"/>
    </row>
    <row r="365" spans="1:5" ht="15" customHeight="1" x14ac:dyDescent="0.2">
      <c r="A365" s="64"/>
      <c r="B365" s="59"/>
      <c r="C365" s="60"/>
      <c r="D365" s="217"/>
    </row>
    <row r="366" spans="1:5" ht="15" customHeight="1" x14ac:dyDescent="0.2">
      <c r="A366" s="831" t="str">
        <f>A385</f>
        <v>Bangladesh Development Bank Limited</v>
      </c>
      <c r="B366" s="831"/>
      <c r="C366" s="831"/>
      <c r="D366" s="831"/>
      <c r="E366" s="260" t="s">
        <v>23</v>
      </c>
    </row>
    <row r="367" spans="1:5" ht="15" customHeight="1" x14ac:dyDescent="0.2">
      <c r="A367" s="64" t="s">
        <v>10</v>
      </c>
      <c r="B367" s="211" t="str">
        <f>B386</f>
        <v>Osmaninagar Branch, Sylhet</v>
      </c>
      <c r="D367" s="291" t="str">
        <f>D386</f>
        <v xml:space="preserve">DATE : </v>
      </c>
      <c r="E367" s="292" t="e">
        <f>E386</f>
        <v>#REF!</v>
      </c>
    </row>
    <row r="368" spans="1:5" s="249" customFormat="1" ht="24.95" customHeight="1" x14ac:dyDescent="0.25">
      <c r="A368" s="248"/>
      <c r="B368" s="246" t="s">
        <v>24</v>
      </c>
      <c r="C368" s="19" t="s">
        <v>25</v>
      </c>
      <c r="D368" s="247" t="s">
        <v>26</v>
      </c>
      <c r="E368" s="261" t="s">
        <v>42</v>
      </c>
    </row>
    <row r="369" spans="1:5" ht="15" customHeight="1" x14ac:dyDescent="0.2">
      <c r="A369" s="250" t="s">
        <v>27</v>
      </c>
      <c r="B369" s="23" t="s">
        <v>190</v>
      </c>
      <c r="C369" s="24" t="s">
        <v>189</v>
      </c>
      <c r="D369" s="268"/>
      <c r="E369" s="262"/>
    </row>
    <row r="370" spans="1:5" ht="15" customHeight="1" x14ac:dyDescent="0.2">
      <c r="A370" s="869"/>
      <c r="B370" s="869"/>
      <c r="C370" s="29"/>
      <c r="D370" s="269"/>
      <c r="E370" s="262"/>
    </row>
    <row r="371" spans="1:5" ht="15" customHeight="1" x14ac:dyDescent="0.2">
      <c r="A371" s="869"/>
      <c r="B371" s="869"/>
      <c r="C371" s="29"/>
      <c r="D371" s="269"/>
      <c r="E371" s="262"/>
    </row>
    <row r="372" spans="1:5" ht="15" customHeight="1" x14ac:dyDescent="0.2">
      <c r="A372" s="869"/>
      <c r="B372" s="869"/>
      <c r="C372" s="29"/>
      <c r="D372" s="269"/>
      <c r="E372" s="262"/>
    </row>
    <row r="373" spans="1:5" ht="15" customHeight="1" x14ac:dyDescent="0.2">
      <c r="A373" s="34"/>
      <c r="B373" s="35"/>
      <c r="C373" s="36"/>
      <c r="D373" s="269"/>
      <c r="E373" s="262"/>
    </row>
    <row r="374" spans="1:5" ht="15" customHeight="1" x14ac:dyDescent="0.2">
      <c r="A374" s="22"/>
      <c r="B374" s="37"/>
      <c r="C374" s="38" t="s">
        <v>28</v>
      </c>
      <c r="D374" s="268"/>
      <c r="E374" s="262"/>
    </row>
    <row r="375" spans="1:5" ht="15" customHeight="1" x14ac:dyDescent="0.2">
      <c r="A375" s="250" t="s">
        <v>29</v>
      </c>
      <c r="B375" s="23" t="s">
        <v>285</v>
      </c>
      <c r="C375" s="24" t="s">
        <v>201</v>
      </c>
      <c r="D375" s="268" t="e">
        <f>#REF!</f>
        <v>#REF!</v>
      </c>
      <c r="E375" s="262"/>
    </row>
    <row r="376" spans="1:5" ht="15" customHeight="1" x14ac:dyDescent="0.2">
      <c r="A376" s="995" t="s">
        <v>261</v>
      </c>
      <c r="B376" s="996"/>
      <c r="C376" s="2"/>
      <c r="D376" s="269"/>
      <c r="E376" s="262"/>
    </row>
    <row r="377" spans="1:5" ht="15" customHeight="1" x14ac:dyDescent="0.2">
      <c r="A377" s="997"/>
      <c r="B377" s="998"/>
      <c r="C377" s="2"/>
      <c r="D377" s="269"/>
      <c r="E377" s="262"/>
    </row>
    <row r="378" spans="1:5" ht="15" customHeight="1" x14ac:dyDescent="0.2">
      <c r="A378" s="999"/>
      <c r="B378" s="1000"/>
      <c r="C378" s="2"/>
      <c r="D378" s="269"/>
      <c r="E378" s="262"/>
    </row>
    <row r="379" spans="1:5" ht="15" customHeight="1" x14ac:dyDescent="0.2">
      <c r="A379" s="34"/>
      <c r="B379" s="35"/>
      <c r="C379" s="2"/>
      <c r="D379" s="270"/>
      <c r="E379" s="262"/>
    </row>
    <row r="380" spans="1:5" ht="15" customHeight="1" x14ac:dyDescent="0.2">
      <c r="A380" s="22"/>
      <c r="B380" s="37"/>
      <c r="C380" s="50" t="s">
        <v>28</v>
      </c>
      <c r="D380" s="268" t="e">
        <f>D375</f>
        <v>#REF!</v>
      </c>
      <c r="E380" s="262"/>
    </row>
    <row r="381" spans="1:5" ht="15" customHeight="1" x14ac:dyDescent="0.2">
      <c r="A381" s="42" t="s">
        <v>30</v>
      </c>
      <c r="B381" s="847" t="e">
        <f ca="1">arifNumber(D380)</f>
        <v>#NAME?</v>
      </c>
      <c r="C381" s="847"/>
      <c r="D381" s="847"/>
      <c r="E381" s="847"/>
    </row>
    <row r="382" spans="1:5" ht="15" customHeight="1" x14ac:dyDescent="0.2">
      <c r="A382" s="55"/>
      <c r="B382" s="55"/>
      <c r="C382" s="55"/>
      <c r="D382" s="216"/>
      <c r="E382" s="263"/>
    </row>
    <row r="383" spans="1:5" ht="15" customHeight="1" x14ac:dyDescent="0.2">
      <c r="A383" s="64" t="s">
        <v>228</v>
      </c>
      <c r="B383" s="57"/>
      <c r="C383" s="57"/>
      <c r="D383" s="216"/>
      <c r="E383" s="264"/>
    </row>
    <row r="384" spans="1:5" ht="15" customHeight="1" x14ac:dyDescent="0.2">
      <c r="A384" s="64" t="s">
        <v>227</v>
      </c>
      <c r="B384" s="59" t="str">
        <f>B19</f>
        <v xml:space="preserve">OFFICER/SR. OFFICER </v>
      </c>
      <c r="C384" s="57"/>
      <c r="D384" s="307" t="str">
        <f>D19</f>
        <v>PO/SPO</v>
      </c>
    </row>
    <row r="385" spans="1:5" ht="15" customHeight="1" x14ac:dyDescent="0.2">
      <c r="A385" s="831" t="str">
        <f>A318</f>
        <v>Bangladesh Development Bank Limited</v>
      </c>
      <c r="B385" s="831"/>
      <c r="C385" s="831"/>
      <c r="D385" s="831"/>
      <c r="E385" s="260" t="s">
        <v>23</v>
      </c>
    </row>
    <row r="386" spans="1:5" ht="15" customHeight="1" x14ac:dyDescent="0.2">
      <c r="A386" s="64" t="s">
        <v>10</v>
      </c>
      <c r="B386" s="211" t="str">
        <f>B319</f>
        <v>Osmaninagar Branch, Sylhet</v>
      </c>
      <c r="D386" s="291" t="s">
        <v>149</v>
      </c>
      <c r="E386" s="292" t="e">
        <f>E319</f>
        <v>#REF!</v>
      </c>
    </row>
    <row r="387" spans="1:5" s="249" customFormat="1" ht="24.95" customHeight="1" x14ac:dyDescent="0.25">
      <c r="A387" s="248"/>
      <c r="B387" s="246" t="s">
        <v>24</v>
      </c>
      <c r="C387" s="19" t="s">
        <v>25</v>
      </c>
      <c r="D387" s="247" t="s">
        <v>26</v>
      </c>
      <c r="E387" s="305" t="s">
        <v>41</v>
      </c>
    </row>
    <row r="388" spans="1:5" ht="15" customHeight="1" x14ac:dyDescent="0.2">
      <c r="A388" s="250" t="s">
        <v>27</v>
      </c>
      <c r="B388" s="23" t="s">
        <v>236</v>
      </c>
      <c r="C388" s="24" t="s">
        <v>189</v>
      </c>
      <c r="D388" s="268" t="e">
        <f>#REF!</f>
        <v>#REF!</v>
      </c>
      <c r="E388" s="262"/>
    </row>
    <row r="389" spans="1:5" ht="15" customHeight="1" x14ac:dyDescent="0.2">
      <c r="A389" s="988" t="s">
        <v>263</v>
      </c>
      <c r="B389" s="989"/>
      <c r="C389" s="29"/>
      <c r="D389" s="269"/>
      <c r="E389" s="262"/>
    </row>
    <row r="390" spans="1:5" ht="15" customHeight="1" x14ac:dyDescent="0.2">
      <c r="A390" s="990"/>
      <c r="B390" s="991"/>
      <c r="C390" s="29"/>
      <c r="D390" s="269"/>
      <c r="E390" s="262"/>
    </row>
    <row r="391" spans="1:5" ht="15" customHeight="1" x14ac:dyDescent="0.2">
      <c r="A391" s="992"/>
      <c r="B391" s="993"/>
      <c r="C391" s="29"/>
      <c r="D391" s="269"/>
      <c r="E391" s="262"/>
    </row>
    <row r="392" spans="1:5" ht="15" customHeight="1" x14ac:dyDescent="0.2">
      <c r="A392" s="34"/>
      <c r="B392" s="35"/>
      <c r="C392" s="36"/>
      <c r="D392" s="269"/>
      <c r="E392" s="262"/>
    </row>
    <row r="393" spans="1:5" ht="15" customHeight="1" x14ac:dyDescent="0.2">
      <c r="A393" s="194"/>
      <c r="B393" s="57"/>
      <c r="C393" s="38" t="s">
        <v>28</v>
      </c>
      <c r="D393" s="268" t="e">
        <f>D388</f>
        <v>#REF!</v>
      </c>
      <c r="E393" s="262"/>
    </row>
    <row r="394" spans="1:5" ht="15" customHeight="1" x14ac:dyDescent="0.2">
      <c r="A394" s="42" t="s">
        <v>29</v>
      </c>
      <c r="B394" s="46" t="s">
        <v>208</v>
      </c>
      <c r="C394" s="46" t="s">
        <v>201</v>
      </c>
      <c r="D394" s="269"/>
      <c r="E394" s="262"/>
    </row>
    <row r="395" spans="1:5" ht="15" customHeight="1" x14ac:dyDescent="0.25">
      <c r="A395" s="214"/>
      <c r="B395" s="46"/>
      <c r="C395" s="46"/>
      <c r="D395" s="269"/>
      <c r="E395" s="262"/>
    </row>
    <row r="396" spans="1:5" ht="15" customHeight="1" x14ac:dyDescent="0.25">
      <c r="A396" s="215"/>
      <c r="B396" s="46"/>
      <c r="C396" s="46"/>
      <c r="D396" s="269"/>
      <c r="E396" s="262"/>
    </row>
    <row r="397" spans="1:5" ht="15" customHeight="1" x14ac:dyDescent="0.25">
      <c r="A397" s="214"/>
      <c r="B397" s="46"/>
      <c r="C397" s="46"/>
      <c r="D397" s="269"/>
      <c r="E397" s="262"/>
    </row>
    <row r="398" spans="1:5" ht="15" customHeight="1" x14ac:dyDescent="0.25">
      <c r="A398" s="215"/>
      <c r="B398" s="46"/>
      <c r="C398" s="26"/>
      <c r="D398" s="270"/>
      <c r="E398" s="262"/>
    </row>
    <row r="399" spans="1:5" ht="15" customHeight="1" x14ac:dyDescent="0.2">
      <c r="A399" s="288"/>
      <c r="B399" s="57"/>
      <c r="C399" s="65" t="s">
        <v>28</v>
      </c>
      <c r="D399" s="271"/>
      <c r="E399" s="262"/>
    </row>
    <row r="400" spans="1:5" ht="15" customHeight="1" x14ac:dyDescent="0.2">
      <c r="A400" s="42" t="s">
        <v>30</v>
      </c>
      <c r="B400" s="844" t="e">
        <f ca="1">arifNumber(D393)</f>
        <v>#NAME?</v>
      </c>
      <c r="C400" s="845"/>
      <c r="D400" s="845"/>
      <c r="E400" s="846"/>
    </row>
    <row r="401" spans="1:5" ht="15" customHeight="1" x14ac:dyDescent="0.2">
      <c r="A401" s="55"/>
      <c r="B401" s="56"/>
      <c r="C401" s="55"/>
      <c r="D401" s="216"/>
      <c r="E401" s="263"/>
    </row>
    <row r="402" spans="1:5" ht="15" customHeight="1" x14ac:dyDescent="0.2">
      <c r="A402" s="64" t="s">
        <v>228</v>
      </c>
      <c r="B402" s="57"/>
      <c r="C402" s="57"/>
      <c r="D402" s="216"/>
      <c r="E402" s="264"/>
    </row>
    <row r="403" spans="1:5" ht="15" customHeight="1" x14ac:dyDescent="0.2">
      <c r="A403" s="64" t="s">
        <v>227</v>
      </c>
      <c r="B403" s="59" t="str">
        <f>B19</f>
        <v xml:space="preserve">OFFICER/SR. OFFICER </v>
      </c>
      <c r="C403" s="60"/>
      <c r="D403" s="290" t="str">
        <f>D19</f>
        <v>PO/SPO</v>
      </c>
    </row>
    <row r="404" spans="1:5" ht="15" customHeight="1" x14ac:dyDescent="0.2">
      <c r="A404" s="64"/>
      <c r="B404" s="59"/>
      <c r="C404" s="60"/>
      <c r="D404" s="217"/>
    </row>
    <row r="405" spans="1:5" ht="15" customHeight="1" x14ac:dyDescent="0.2">
      <c r="A405" s="64"/>
      <c r="B405" s="59"/>
      <c r="C405" s="60"/>
      <c r="D405" s="217"/>
    </row>
    <row r="406" spans="1:5" ht="15" customHeight="1" x14ac:dyDescent="0.2">
      <c r="A406" s="64"/>
      <c r="B406" s="59"/>
      <c r="C406" s="60"/>
      <c r="D406" s="217"/>
    </row>
    <row r="407" spans="1:5" ht="15" customHeight="1" x14ac:dyDescent="0.2">
      <c r="A407" s="64"/>
      <c r="B407" s="59"/>
      <c r="C407" s="60"/>
      <c r="D407" s="217"/>
    </row>
    <row r="408" spans="1:5" ht="15" customHeight="1" x14ac:dyDescent="0.2">
      <c r="A408" s="64"/>
      <c r="B408" s="59"/>
      <c r="C408" s="60"/>
      <c r="D408" s="217"/>
    </row>
    <row r="409" spans="1:5" ht="15" customHeight="1" x14ac:dyDescent="0.2">
      <c r="A409" s="64"/>
      <c r="B409" s="59"/>
      <c r="C409" s="60"/>
      <c r="D409" s="217"/>
    </row>
    <row r="410" spans="1:5" ht="15" customHeight="1" x14ac:dyDescent="0.2">
      <c r="A410" s="64"/>
      <c r="B410" s="59"/>
      <c r="C410" s="60"/>
      <c r="D410" s="217"/>
    </row>
    <row r="411" spans="1:5" ht="15" customHeight="1" x14ac:dyDescent="0.2">
      <c r="A411" s="64"/>
      <c r="B411" s="59"/>
      <c r="C411" s="60"/>
      <c r="D411" s="217"/>
    </row>
    <row r="412" spans="1:5" ht="15" customHeight="1" x14ac:dyDescent="0.2">
      <c r="A412" s="64"/>
      <c r="B412" s="59"/>
      <c r="C412" s="60"/>
      <c r="D412" s="217"/>
    </row>
    <row r="413" spans="1:5" ht="15" customHeight="1" x14ac:dyDescent="0.2">
      <c r="A413" s="64"/>
      <c r="B413" s="59"/>
      <c r="C413" s="60"/>
      <c r="D413" s="217"/>
    </row>
    <row r="414" spans="1:5" ht="15" customHeight="1" x14ac:dyDescent="0.2">
      <c r="A414" s="831" t="str">
        <f>A1</f>
        <v>Bangladesh Development Bank Limited</v>
      </c>
      <c r="B414" s="831"/>
      <c r="C414" s="831"/>
      <c r="D414" s="831"/>
      <c r="E414" s="260" t="s">
        <v>23</v>
      </c>
    </row>
    <row r="415" spans="1:5" ht="15" customHeight="1" x14ac:dyDescent="0.2">
      <c r="A415" s="64" t="s">
        <v>10</v>
      </c>
      <c r="B415" s="211" t="str">
        <f>B2</f>
        <v>Osmaninagar Branch, Sylhet</v>
      </c>
      <c r="D415" s="291" t="str">
        <f>D2</f>
        <v>DATE :</v>
      </c>
      <c r="E415" s="292" t="e">
        <f>E2</f>
        <v>#REF!</v>
      </c>
    </row>
    <row r="416" spans="1:5" s="249" customFormat="1" ht="24.95" customHeight="1" x14ac:dyDescent="0.25">
      <c r="A416" s="248"/>
      <c r="B416" s="246" t="s">
        <v>24</v>
      </c>
      <c r="C416" s="19" t="s">
        <v>25</v>
      </c>
      <c r="D416" s="247" t="s">
        <v>26</v>
      </c>
      <c r="E416" s="261" t="s">
        <v>42</v>
      </c>
    </row>
    <row r="417" spans="1:5" ht="15" customHeight="1" x14ac:dyDescent="0.2">
      <c r="A417" s="250" t="s">
        <v>27</v>
      </c>
      <c r="B417" s="23" t="s">
        <v>190</v>
      </c>
      <c r="C417" s="24" t="s">
        <v>189</v>
      </c>
      <c r="D417" s="268"/>
      <c r="E417" s="262"/>
    </row>
    <row r="418" spans="1:5" ht="15" customHeight="1" x14ac:dyDescent="0.2">
      <c r="A418" s="869"/>
      <c r="B418" s="869"/>
      <c r="C418" s="29"/>
      <c r="D418" s="269"/>
      <c r="E418" s="262"/>
    </row>
    <row r="419" spans="1:5" ht="15" customHeight="1" x14ac:dyDescent="0.2">
      <c r="A419" s="869"/>
      <c r="B419" s="869"/>
      <c r="C419" s="29"/>
      <c r="D419" s="269"/>
      <c r="E419" s="262"/>
    </row>
    <row r="420" spans="1:5" ht="15" customHeight="1" x14ac:dyDescent="0.2">
      <c r="A420" s="869"/>
      <c r="B420" s="869"/>
      <c r="C420" s="29"/>
      <c r="D420" s="269"/>
      <c r="E420" s="262"/>
    </row>
    <row r="421" spans="1:5" ht="15" customHeight="1" x14ac:dyDescent="0.2">
      <c r="A421" s="34"/>
      <c r="B421" s="35"/>
      <c r="C421" s="36"/>
      <c r="D421" s="269"/>
      <c r="E421" s="262"/>
    </row>
    <row r="422" spans="1:5" ht="15" customHeight="1" x14ac:dyDescent="0.2">
      <c r="A422" s="22"/>
      <c r="B422" s="37"/>
      <c r="C422" s="38" t="s">
        <v>28</v>
      </c>
      <c r="D422" s="268"/>
      <c r="E422" s="262"/>
    </row>
    <row r="423" spans="1:5" ht="15" customHeight="1" x14ac:dyDescent="0.2">
      <c r="A423" s="250" t="s">
        <v>29</v>
      </c>
      <c r="B423" s="23" t="s">
        <v>285</v>
      </c>
      <c r="C423" s="24" t="s">
        <v>201</v>
      </c>
      <c r="D423" s="268" t="e">
        <f>#REF!</f>
        <v>#REF!</v>
      </c>
      <c r="E423" s="262"/>
    </row>
    <row r="424" spans="1:5" ht="15" customHeight="1" x14ac:dyDescent="0.2">
      <c r="A424" s="995" t="s">
        <v>262</v>
      </c>
      <c r="B424" s="996"/>
      <c r="C424" s="2"/>
      <c r="D424" s="269"/>
      <c r="E424" s="262"/>
    </row>
    <row r="425" spans="1:5" ht="15" customHeight="1" x14ac:dyDescent="0.2">
      <c r="A425" s="997"/>
      <c r="B425" s="998"/>
      <c r="C425" s="2"/>
      <c r="D425" s="269"/>
      <c r="E425" s="262"/>
    </row>
    <row r="426" spans="1:5" ht="15" customHeight="1" x14ac:dyDescent="0.2">
      <c r="A426" s="999"/>
      <c r="B426" s="1000"/>
      <c r="C426" s="2"/>
      <c r="D426" s="269"/>
      <c r="E426" s="262"/>
    </row>
    <row r="427" spans="1:5" ht="15" customHeight="1" x14ac:dyDescent="0.2">
      <c r="A427" s="34"/>
      <c r="B427" s="35"/>
      <c r="C427" s="2"/>
      <c r="D427" s="270"/>
      <c r="E427" s="262"/>
    </row>
    <row r="428" spans="1:5" ht="15" customHeight="1" x14ac:dyDescent="0.2">
      <c r="A428" s="22"/>
      <c r="B428" s="37"/>
      <c r="C428" s="50" t="s">
        <v>28</v>
      </c>
      <c r="D428" s="268" t="e">
        <f>D423</f>
        <v>#REF!</v>
      </c>
      <c r="E428" s="262"/>
    </row>
    <row r="429" spans="1:5" ht="15" customHeight="1" x14ac:dyDescent="0.2">
      <c r="A429" s="42" t="s">
        <v>30</v>
      </c>
      <c r="B429" s="847" t="e">
        <f ca="1">arifNumber(D428)</f>
        <v>#NAME?</v>
      </c>
      <c r="C429" s="847"/>
      <c r="D429" s="847"/>
      <c r="E429" s="847"/>
    </row>
    <row r="430" spans="1:5" ht="15" customHeight="1" x14ac:dyDescent="0.2">
      <c r="A430" s="55"/>
      <c r="B430" s="55"/>
      <c r="C430" s="55"/>
      <c r="D430" s="216"/>
      <c r="E430" s="263"/>
    </row>
    <row r="431" spans="1:5" ht="15" customHeight="1" x14ac:dyDescent="0.2">
      <c r="A431" s="64" t="s">
        <v>228</v>
      </c>
      <c r="B431" s="57"/>
      <c r="C431" s="57"/>
      <c r="D431" s="216"/>
      <c r="E431" s="264"/>
    </row>
    <row r="432" spans="1:5" ht="15" customHeight="1" x14ac:dyDescent="0.2">
      <c r="A432" s="64" t="s">
        <v>227</v>
      </c>
      <c r="B432" s="59" t="str">
        <f>B19</f>
        <v xml:space="preserve">OFFICER/SR. OFFICER </v>
      </c>
      <c r="C432" s="57"/>
      <c r="D432" s="307" t="str">
        <f>D19</f>
        <v>PO/SPO</v>
      </c>
    </row>
    <row r="433" spans="1:5" ht="15" customHeight="1" x14ac:dyDescent="0.2">
      <c r="A433" s="831" t="str">
        <f>A1</f>
        <v>Bangladesh Development Bank Limited</v>
      </c>
      <c r="B433" s="831"/>
      <c r="C433" s="831"/>
      <c r="D433" s="831"/>
      <c r="E433" s="260" t="s">
        <v>23</v>
      </c>
    </row>
    <row r="434" spans="1:5" ht="15" customHeight="1" x14ac:dyDescent="0.2">
      <c r="A434" s="64" t="s">
        <v>10</v>
      </c>
      <c r="B434" s="211" t="str">
        <f>B2</f>
        <v>Osmaninagar Branch, Sylhet</v>
      </c>
      <c r="D434" s="291" t="s">
        <v>149</v>
      </c>
      <c r="E434" s="292" t="e">
        <f>E2</f>
        <v>#REF!</v>
      </c>
    </row>
    <row r="435" spans="1:5" s="249" customFormat="1" ht="24.95" customHeight="1" x14ac:dyDescent="0.25">
      <c r="A435" s="248"/>
      <c r="B435" s="246" t="s">
        <v>24</v>
      </c>
      <c r="C435" s="19" t="s">
        <v>25</v>
      </c>
      <c r="D435" s="247" t="s">
        <v>26</v>
      </c>
      <c r="E435" s="305" t="s">
        <v>41</v>
      </c>
    </row>
    <row r="436" spans="1:5" ht="15" customHeight="1" x14ac:dyDescent="0.2">
      <c r="A436" s="250" t="s">
        <v>27</v>
      </c>
      <c r="B436" s="23" t="s">
        <v>236</v>
      </c>
      <c r="C436" s="24" t="s">
        <v>189</v>
      </c>
      <c r="D436" s="268" t="e">
        <f>#REF!+#REF!+#REF!</f>
        <v>#REF!</v>
      </c>
      <c r="E436" s="262"/>
    </row>
    <row r="437" spans="1:5" ht="15" customHeight="1" x14ac:dyDescent="0.2">
      <c r="A437" s="832" t="s">
        <v>277</v>
      </c>
      <c r="B437" s="833"/>
      <c r="C437" s="29"/>
      <c r="D437" s="269"/>
      <c r="E437" s="262"/>
    </row>
    <row r="438" spans="1:5" ht="15" customHeight="1" x14ac:dyDescent="0.2">
      <c r="A438" s="834"/>
      <c r="B438" s="835"/>
      <c r="C438" s="29"/>
      <c r="D438" s="269"/>
      <c r="E438" s="262"/>
    </row>
    <row r="439" spans="1:5" ht="15" customHeight="1" x14ac:dyDescent="0.2">
      <c r="A439" s="834"/>
      <c r="B439" s="835"/>
      <c r="C439" s="29"/>
      <c r="D439" s="269"/>
      <c r="E439" s="262"/>
    </row>
    <row r="440" spans="1:5" ht="15" customHeight="1" x14ac:dyDescent="0.2">
      <c r="A440" s="34"/>
      <c r="B440" s="35"/>
      <c r="C440" s="36"/>
      <c r="D440" s="269"/>
      <c r="E440" s="262"/>
    </row>
    <row r="441" spans="1:5" ht="15" customHeight="1" x14ac:dyDescent="0.2">
      <c r="A441" s="194"/>
      <c r="B441" s="57"/>
      <c r="C441" s="38" t="s">
        <v>28</v>
      </c>
      <c r="D441" s="268" t="e">
        <f>D436</f>
        <v>#REF!</v>
      </c>
      <c r="E441" s="262"/>
    </row>
    <row r="442" spans="1:5" ht="15" customHeight="1" x14ac:dyDescent="0.2">
      <c r="A442" s="42" t="s">
        <v>29</v>
      </c>
      <c r="B442" s="46"/>
      <c r="C442" s="46"/>
      <c r="D442" s="269"/>
      <c r="E442" s="262"/>
    </row>
    <row r="443" spans="1:5" ht="15" customHeight="1" x14ac:dyDescent="0.25">
      <c r="A443" s="303" t="e">
        <f>D476</f>
        <v>#REF!</v>
      </c>
      <c r="B443" s="46" t="s">
        <v>155</v>
      </c>
      <c r="C443" s="46"/>
      <c r="D443" s="269"/>
      <c r="E443" s="262"/>
    </row>
    <row r="444" spans="1:5" ht="15" customHeight="1" x14ac:dyDescent="0.25">
      <c r="A444" s="304" t="e">
        <f>D495</f>
        <v>#REF!</v>
      </c>
      <c r="B444" s="46" t="s">
        <v>156</v>
      </c>
      <c r="C444" s="46"/>
      <c r="D444" s="269"/>
      <c r="E444" s="262"/>
    </row>
    <row r="445" spans="1:5" ht="15" customHeight="1" x14ac:dyDescent="0.25">
      <c r="A445" s="304" t="e">
        <f>D524</f>
        <v>#REF!</v>
      </c>
      <c r="B445" s="46" t="s">
        <v>157</v>
      </c>
      <c r="C445" s="46"/>
      <c r="D445" s="269"/>
      <c r="E445" s="262"/>
    </row>
    <row r="446" spans="1:5" ht="15" customHeight="1" x14ac:dyDescent="0.2">
      <c r="C446" s="26"/>
      <c r="D446" s="270"/>
      <c r="E446" s="262"/>
    </row>
    <row r="447" spans="1:5" ht="15" customHeight="1" x14ac:dyDescent="0.2">
      <c r="A447" s="288"/>
      <c r="B447" s="57"/>
      <c r="C447" s="65" t="s">
        <v>28</v>
      </c>
      <c r="D447" s="271"/>
      <c r="E447" s="262"/>
    </row>
    <row r="448" spans="1:5" ht="15" customHeight="1" x14ac:dyDescent="0.2">
      <c r="A448" s="42" t="s">
        <v>30</v>
      </c>
      <c r="B448" s="844" t="e">
        <f ca="1">arifNumber(D441)</f>
        <v>#NAME?</v>
      </c>
      <c r="C448" s="845"/>
      <c r="D448" s="845"/>
      <c r="E448" s="846"/>
    </row>
    <row r="449" spans="1:5" ht="15" customHeight="1" x14ac:dyDescent="0.2">
      <c r="A449" s="55"/>
      <c r="B449" s="56"/>
      <c r="C449" s="55"/>
      <c r="D449" s="216"/>
      <c r="E449" s="263"/>
    </row>
    <row r="450" spans="1:5" ht="15" customHeight="1" x14ac:dyDescent="0.2">
      <c r="A450" s="64" t="s">
        <v>228</v>
      </c>
      <c r="B450" s="57"/>
      <c r="C450" s="57"/>
      <c r="D450" s="216"/>
      <c r="E450" s="264"/>
    </row>
    <row r="451" spans="1:5" ht="15" customHeight="1" x14ac:dyDescent="0.2">
      <c r="A451" s="64" t="s">
        <v>227</v>
      </c>
      <c r="B451" s="59" t="str">
        <f>B19</f>
        <v xml:space="preserve">OFFICER/SR. OFFICER </v>
      </c>
      <c r="C451" s="60"/>
      <c r="D451" s="290" t="str">
        <f>D19</f>
        <v>PO/SPO</v>
      </c>
    </row>
    <row r="452" spans="1:5" ht="15" customHeight="1" x14ac:dyDescent="0.2">
      <c r="A452" s="64"/>
      <c r="B452" s="59"/>
      <c r="C452" s="60"/>
      <c r="D452" s="217"/>
    </row>
    <row r="453" spans="1:5" ht="15" customHeight="1" x14ac:dyDescent="0.2">
      <c r="A453" s="64"/>
      <c r="B453" s="59"/>
      <c r="C453" s="60"/>
      <c r="D453" s="217"/>
    </row>
    <row r="454" spans="1:5" ht="15" customHeight="1" x14ac:dyDescent="0.2">
      <c r="A454" s="64"/>
      <c r="B454" s="59"/>
      <c r="C454" s="60"/>
      <c r="D454" s="217"/>
    </row>
    <row r="455" spans="1:5" ht="15" customHeight="1" x14ac:dyDescent="0.2">
      <c r="A455" s="64"/>
      <c r="B455" s="59"/>
      <c r="C455" s="60"/>
      <c r="D455" s="217"/>
    </row>
    <row r="456" spans="1:5" ht="15" customHeight="1" x14ac:dyDescent="0.2">
      <c r="A456" s="64"/>
      <c r="B456" s="59"/>
      <c r="C456" s="60"/>
      <c r="D456" s="217"/>
    </row>
    <row r="457" spans="1:5" ht="15" customHeight="1" x14ac:dyDescent="0.2">
      <c r="A457" s="64"/>
      <c r="B457" s="59"/>
      <c r="C457" s="60"/>
      <c r="D457" s="217"/>
    </row>
    <row r="458" spans="1:5" ht="15" customHeight="1" x14ac:dyDescent="0.2">
      <c r="A458" s="64"/>
      <c r="B458" s="59"/>
      <c r="C458" s="60"/>
      <c r="D458" s="217"/>
    </row>
    <row r="459" spans="1:5" ht="15" customHeight="1" x14ac:dyDescent="0.2">
      <c r="A459" s="64"/>
      <c r="B459" s="59"/>
      <c r="C459" s="60"/>
      <c r="D459" s="217"/>
    </row>
    <row r="460" spans="1:5" ht="15" customHeight="1" x14ac:dyDescent="0.2">
      <c r="A460" s="64"/>
      <c r="B460" s="59"/>
      <c r="C460" s="60"/>
      <c r="D460" s="217"/>
    </row>
    <row r="461" spans="1:5" ht="15" customHeight="1" x14ac:dyDescent="0.2">
      <c r="A461" s="64"/>
      <c r="B461" s="59"/>
      <c r="C461" s="60"/>
      <c r="D461" s="217"/>
    </row>
    <row r="462" spans="1:5" ht="15" customHeight="1" x14ac:dyDescent="0.2">
      <c r="A462" s="831" t="str">
        <f>A1</f>
        <v>Bangladesh Development Bank Limited</v>
      </c>
      <c r="B462" s="831"/>
      <c r="C462" s="831"/>
      <c r="D462" s="831"/>
      <c r="E462" s="260" t="s">
        <v>23</v>
      </c>
    </row>
    <row r="463" spans="1:5" ht="15" customHeight="1" x14ac:dyDescent="0.2">
      <c r="A463" s="64" t="s">
        <v>10</v>
      </c>
      <c r="B463" s="211" t="str">
        <f>B2</f>
        <v>Osmaninagar Branch, Sylhet</v>
      </c>
      <c r="D463" s="291" t="str">
        <f>D2</f>
        <v>DATE :</v>
      </c>
      <c r="E463" s="292" t="e">
        <f>E2</f>
        <v>#REF!</v>
      </c>
    </row>
    <row r="464" spans="1:5" s="249" customFormat="1" ht="24.95" customHeight="1" x14ac:dyDescent="0.25">
      <c r="A464" s="248"/>
      <c r="B464" s="246" t="s">
        <v>24</v>
      </c>
      <c r="C464" s="19" t="s">
        <v>25</v>
      </c>
      <c r="D464" s="247" t="s">
        <v>26</v>
      </c>
      <c r="E464" s="261" t="s">
        <v>42</v>
      </c>
    </row>
    <row r="465" spans="1:5" ht="15" customHeight="1" x14ac:dyDescent="0.2">
      <c r="A465" s="250" t="s">
        <v>27</v>
      </c>
      <c r="B465" s="23" t="s">
        <v>190</v>
      </c>
      <c r="C465" s="24" t="s">
        <v>189</v>
      </c>
      <c r="D465" s="268"/>
      <c r="E465" s="262"/>
    </row>
    <row r="466" spans="1:5" ht="15" customHeight="1" x14ac:dyDescent="0.2">
      <c r="A466" s="870"/>
      <c r="B466" s="870"/>
      <c r="C466" s="29"/>
      <c r="D466" s="269"/>
      <c r="E466" s="262"/>
    </row>
    <row r="467" spans="1:5" ht="15" customHeight="1" x14ac:dyDescent="0.2">
      <c r="A467" s="870"/>
      <c r="B467" s="870"/>
      <c r="C467" s="29"/>
      <c r="D467" s="269"/>
      <c r="E467" s="262"/>
    </row>
    <row r="468" spans="1:5" ht="15" customHeight="1" x14ac:dyDescent="0.2">
      <c r="A468" s="870"/>
      <c r="B468" s="870"/>
      <c r="C468" s="29"/>
      <c r="D468" s="269"/>
      <c r="E468" s="262"/>
    </row>
    <row r="469" spans="1:5" ht="15" customHeight="1" x14ac:dyDescent="0.2">
      <c r="A469" s="34"/>
      <c r="B469" s="35"/>
      <c r="C469" s="36"/>
      <c r="D469" s="269"/>
      <c r="E469" s="262"/>
    </row>
    <row r="470" spans="1:5" ht="15" customHeight="1" x14ac:dyDescent="0.2">
      <c r="A470" s="22"/>
      <c r="B470" s="37"/>
      <c r="C470" s="38" t="s">
        <v>28</v>
      </c>
      <c r="D470" s="268"/>
      <c r="E470" s="262"/>
    </row>
    <row r="471" spans="1:5" ht="15" customHeight="1" x14ac:dyDescent="0.2">
      <c r="A471" s="250" t="s">
        <v>29</v>
      </c>
      <c r="B471" s="23" t="s">
        <v>278</v>
      </c>
      <c r="C471" s="258" t="s">
        <v>209</v>
      </c>
      <c r="D471" s="268" t="e">
        <f>#REF!</f>
        <v>#REF!</v>
      </c>
      <c r="E471" s="262"/>
    </row>
    <row r="472" spans="1:5" ht="15" customHeight="1" x14ac:dyDescent="0.2">
      <c r="A472" s="832" t="s">
        <v>274</v>
      </c>
      <c r="B472" s="833"/>
      <c r="C472" s="2"/>
      <c r="D472" s="269"/>
      <c r="E472" s="262"/>
    </row>
    <row r="473" spans="1:5" ht="15" customHeight="1" x14ac:dyDescent="0.2">
      <c r="A473" s="834"/>
      <c r="B473" s="835"/>
      <c r="C473" s="2"/>
      <c r="D473" s="269"/>
      <c r="E473" s="262"/>
    </row>
    <row r="474" spans="1:5" ht="15" customHeight="1" x14ac:dyDescent="0.2">
      <c r="A474" s="836"/>
      <c r="B474" s="837"/>
      <c r="C474" s="2"/>
      <c r="D474" s="269"/>
      <c r="E474" s="262"/>
    </row>
    <row r="475" spans="1:5" ht="15" customHeight="1" x14ac:dyDescent="0.2">
      <c r="A475" s="34"/>
      <c r="B475" s="35"/>
      <c r="C475" s="2"/>
      <c r="D475" s="270"/>
      <c r="E475" s="262"/>
    </row>
    <row r="476" spans="1:5" ht="15" customHeight="1" x14ac:dyDescent="0.2">
      <c r="A476" s="22"/>
      <c r="B476" s="37"/>
      <c r="C476" s="50" t="s">
        <v>28</v>
      </c>
      <c r="D476" s="268" t="e">
        <f>D471</f>
        <v>#REF!</v>
      </c>
      <c r="E476" s="262"/>
    </row>
    <row r="477" spans="1:5" ht="15" customHeight="1" x14ac:dyDescent="0.2">
      <c r="A477" s="42" t="s">
        <v>30</v>
      </c>
      <c r="B477" s="862" t="e">
        <f ca="1">arifNumber(D476)</f>
        <v>#NAME?</v>
      </c>
      <c r="C477" s="862"/>
      <c r="D477" s="862"/>
      <c r="E477" s="862"/>
    </row>
    <row r="478" spans="1:5" ht="15" customHeight="1" x14ac:dyDescent="0.2">
      <c r="A478" s="55"/>
      <c r="B478" s="83"/>
      <c r="C478" s="55"/>
      <c r="D478" s="216"/>
      <c r="E478" s="263"/>
    </row>
    <row r="479" spans="1:5" ht="15" customHeight="1" x14ac:dyDescent="0.2">
      <c r="A479" s="64" t="s">
        <v>228</v>
      </c>
      <c r="B479" s="57"/>
      <c r="C479" s="57"/>
      <c r="D479" s="216"/>
      <c r="E479" s="264"/>
    </row>
    <row r="480" spans="1:5" ht="15" customHeight="1" x14ac:dyDescent="0.2">
      <c r="A480" s="64" t="s">
        <v>227</v>
      </c>
      <c r="B480" s="59" t="str">
        <f>B19</f>
        <v xml:space="preserve">OFFICER/SR. OFFICER </v>
      </c>
      <c r="C480" s="57"/>
      <c r="D480" s="307" t="str">
        <f>D19</f>
        <v>PO/SPO</v>
      </c>
    </row>
    <row r="481" spans="1:5" ht="15" customHeight="1" x14ac:dyDescent="0.2">
      <c r="A481" s="831" t="str">
        <f>A1</f>
        <v>Bangladesh Development Bank Limited</v>
      </c>
      <c r="B481" s="831"/>
      <c r="C481" s="831"/>
      <c r="D481" s="831"/>
      <c r="E481" s="260" t="str">
        <f>E510</f>
        <v>TRANSFER</v>
      </c>
    </row>
    <row r="482" spans="1:5" ht="15" customHeight="1" x14ac:dyDescent="0.2">
      <c r="A482" s="64" t="s">
        <v>10</v>
      </c>
      <c r="B482" s="211" t="str">
        <f>B2</f>
        <v>Osmaninagar Branch, Sylhet</v>
      </c>
      <c r="D482" s="291" t="str">
        <f>D2</f>
        <v>DATE :</v>
      </c>
      <c r="E482" s="292" t="e">
        <f>E2</f>
        <v>#REF!</v>
      </c>
    </row>
    <row r="483" spans="1:5" s="249" customFormat="1" ht="24.95" customHeight="1" x14ac:dyDescent="0.25">
      <c r="A483" s="248"/>
      <c r="B483" s="246" t="s">
        <v>24</v>
      </c>
      <c r="C483" s="19" t="s">
        <v>25</v>
      </c>
      <c r="D483" s="247" t="s">
        <v>26</v>
      </c>
      <c r="E483" s="261" t="s">
        <v>42</v>
      </c>
    </row>
    <row r="484" spans="1:5" ht="15" customHeight="1" x14ac:dyDescent="0.2">
      <c r="A484" s="250" t="s">
        <v>27</v>
      </c>
      <c r="B484" s="23" t="s">
        <v>190</v>
      </c>
      <c r="C484" s="24" t="s">
        <v>189</v>
      </c>
      <c r="D484" s="268"/>
      <c r="E484" s="262"/>
    </row>
    <row r="485" spans="1:5" ht="15" customHeight="1" x14ac:dyDescent="0.2">
      <c r="A485" s="42"/>
      <c r="B485" s="61"/>
      <c r="C485" s="29"/>
      <c r="D485" s="269"/>
      <c r="E485" s="262"/>
    </row>
    <row r="486" spans="1:5" ht="15" customHeight="1" x14ac:dyDescent="0.2">
      <c r="A486" s="42"/>
      <c r="B486" s="67"/>
      <c r="C486" s="76"/>
      <c r="D486" s="269"/>
      <c r="E486" s="262"/>
    </row>
    <row r="487" spans="1:5" ht="15" customHeight="1" x14ac:dyDescent="0.2">
      <c r="A487" s="34"/>
      <c r="B487" s="35"/>
      <c r="C487" s="29"/>
      <c r="D487" s="269"/>
      <c r="E487" s="262"/>
    </row>
    <row r="488" spans="1:5" ht="15" customHeight="1" x14ac:dyDescent="0.2">
      <c r="A488" s="34"/>
      <c r="B488" s="35"/>
      <c r="C488" s="36"/>
      <c r="D488" s="269"/>
      <c r="E488" s="262"/>
    </row>
    <row r="489" spans="1:5" ht="15" customHeight="1" x14ac:dyDescent="0.2">
      <c r="A489" s="22"/>
      <c r="B489" s="37"/>
      <c r="C489" s="38" t="s">
        <v>28</v>
      </c>
      <c r="D489" s="268"/>
      <c r="E489" s="262"/>
    </row>
    <row r="490" spans="1:5" ht="15" customHeight="1" x14ac:dyDescent="0.2">
      <c r="A490" s="250" t="s">
        <v>29</v>
      </c>
      <c r="B490" s="23" t="s">
        <v>279</v>
      </c>
      <c r="C490" s="259" t="s">
        <v>211</v>
      </c>
      <c r="D490" s="268" t="e">
        <f>#REF!</f>
        <v>#REF!</v>
      </c>
      <c r="E490" s="262"/>
    </row>
    <row r="491" spans="1:5" ht="15" customHeight="1" x14ac:dyDescent="0.2">
      <c r="A491" s="832" t="s">
        <v>275</v>
      </c>
      <c r="B491" s="833"/>
      <c r="C491" s="2"/>
      <c r="D491" s="269"/>
      <c r="E491" s="262"/>
    </row>
    <row r="492" spans="1:5" ht="15" customHeight="1" x14ac:dyDescent="0.2">
      <c r="A492" s="834"/>
      <c r="B492" s="835"/>
      <c r="C492" s="2"/>
      <c r="D492" s="269"/>
      <c r="E492" s="262"/>
    </row>
    <row r="493" spans="1:5" ht="15" customHeight="1" x14ac:dyDescent="0.2">
      <c r="A493" s="836"/>
      <c r="B493" s="837"/>
      <c r="C493" s="2"/>
      <c r="D493" s="269"/>
      <c r="E493" s="262"/>
    </row>
    <row r="494" spans="1:5" ht="15" customHeight="1" x14ac:dyDescent="0.2">
      <c r="A494" s="196"/>
      <c r="B494" s="79"/>
      <c r="C494" s="2"/>
      <c r="D494" s="270"/>
      <c r="E494" s="262"/>
    </row>
    <row r="495" spans="1:5" ht="15" customHeight="1" x14ac:dyDescent="0.2">
      <c r="A495" s="22"/>
      <c r="B495" s="37"/>
      <c r="C495" s="50" t="s">
        <v>28</v>
      </c>
      <c r="D495" s="268" t="e">
        <f>D490</f>
        <v>#REF!</v>
      </c>
      <c r="E495" s="262"/>
    </row>
    <row r="496" spans="1:5" ht="15" customHeight="1" x14ac:dyDescent="0.2">
      <c r="A496" s="42" t="s">
        <v>30</v>
      </c>
      <c r="B496" s="847" t="e">
        <f ca="1">arifNumber(D495)</f>
        <v>#NAME?</v>
      </c>
      <c r="C496" s="847"/>
      <c r="D496" s="847"/>
      <c r="E496" s="847"/>
    </row>
    <row r="497" spans="1:5" ht="15" customHeight="1" x14ac:dyDescent="0.2">
      <c r="A497" s="55"/>
      <c r="B497" s="55"/>
      <c r="C497" s="55"/>
      <c r="D497" s="216"/>
      <c r="E497" s="263"/>
    </row>
    <row r="498" spans="1:5" ht="15" customHeight="1" x14ac:dyDescent="0.2">
      <c r="A498" s="64" t="s">
        <v>228</v>
      </c>
      <c r="B498" s="57"/>
      <c r="C498" s="57"/>
      <c r="D498" s="216"/>
      <c r="E498" s="264"/>
    </row>
    <row r="499" spans="1:5" ht="15" customHeight="1" x14ac:dyDescent="0.2">
      <c r="A499" s="64" t="s">
        <v>227</v>
      </c>
      <c r="B499" s="59" t="str">
        <f>B19</f>
        <v xml:space="preserve">OFFICER/SR. OFFICER </v>
      </c>
      <c r="C499" s="57"/>
      <c r="D499" s="307" t="str">
        <f>D19</f>
        <v>PO/SPO</v>
      </c>
    </row>
    <row r="500" spans="1:5" ht="15" customHeight="1" x14ac:dyDescent="0.2">
      <c r="A500" s="64"/>
      <c r="B500" s="59"/>
      <c r="C500" s="57"/>
    </row>
    <row r="501" spans="1:5" ht="15" customHeight="1" x14ac:dyDescent="0.2">
      <c r="A501" s="64"/>
      <c r="B501" s="59"/>
      <c r="C501" s="57"/>
    </row>
    <row r="502" spans="1:5" ht="15" customHeight="1" x14ac:dyDescent="0.2">
      <c r="A502" s="64"/>
      <c r="B502" s="59"/>
      <c r="C502" s="57"/>
    </row>
    <row r="503" spans="1:5" ht="15" customHeight="1" x14ac:dyDescent="0.2">
      <c r="A503" s="64"/>
      <c r="B503" s="59"/>
      <c r="C503" s="57"/>
    </row>
    <row r="504" spans="1:5" ht="15" customHeight="1" x14ac:dyDescent="0.2">
      <c r="A504" s="64"/>
      <c r="B504" s="59"/>
      <c r="C504" s="57"/>
    </row>
    <row r="505" spans="1:5" ht="15" customHeight="1" x14ac:dyDescent="0.2">
      <c r="A505" s="64"/>
      <c r="B505" s="59"/>
      <c r="C505" s="57"/>
    </row>
    <row r="506" spans="1:5" ht="15" customHeight="1" x14ac:dyDescent="0.2">
      <c r="A506" s="64"/>
      <c r="B506" s="59"/>
      <c r="C506" s="57"/>
    </row>
    <row r="507" spans="1:5" ht="15" customHeight="1" x14ac:dyDescent="0.2">
      <c r="A507" s="64"/>
      <c r="B507" s="59"/>
      <c r="C507" s="57"/>
    </row>
    <row r="508" spans="1:5" ht="15" customHeight="1" x14ac:dyDescent="0.2">
      <c r="A508" s="64"/>
      <c r="B508" s="59"/>
      <c r="C508" s="57"/>
    </row>
    <row r="509" spans="1:5" ht="15" customHeight="1" x14ac:dyDescent="0.2">
      <c r="A509" s="64"/>
      <c r="B509" s="59"/>
      <c r="C509" s="57"/>
    </row>
    <row r="510" spans="1:5" ht="15" customHeight="1" x14ac:dyDescent="0.2">
      <c r="A510" s="831" t="str">
        <f>A1</f>
        <v>Bangladesh Development Bank Limited</v>
      </c>
      <c r="B510" s="831"/>
      <c r="C510" s="831"/>
      <c r="D510" s="831"/>
      <c r="E510" s="260" t="s">
        <v>23</v>
      </c>
    </row>
    <row r="511" spans="1:5" ht="15" customHeight="1" x14ac:dyDescent="0.2">
      <c r="A511" s="64" t="s">
        <v>10</v>
      </c>
      <c r="B511" s="211" t="str">
        <f>B2</f>
        <v>Osmaninagar Branch, Sylhet</v>
      </c>
      <c r="D511" s="291" t="str">
        <f>D2</f>
        <v>DATE :</v>
      </c>
      <c r="E511" s="292" t="e">
        <f>E2</f>
        <v>#REF!</v>
      </c>
    </row>
    <row r="512" spans="1:5" s="249" customFormat="1" ht="24.95" customHeight="1" x14ac:dyDescent="0.25">
      <c r="A512" s="248"/>
      <c r="B512" s="246" t="s">
        <v>24</v>
      </c>
      <c r="C512" s="19" t="s">
        <v>25</v>
      </c>
      <c r="D512" s="247" t="s">
        <v>26</v>
      </c>
      <c r="E512" s="261" t="s">
        <v>42</v>
      </c>
    </row>
    <row r="513" spans="1:5" ht="15" customHeight="1" x14ac:dyDescent="0.2">
      <c r="A513" s="250" t="s">
        <v>27</v>
      </c>
      <c r="B513" s="23" t="s">
        <v>190</v>
      </c>
      <c r="C513" s="24" t="s">
        <v>189</v>
      </c>
      <c r="D513" s="268"/>
      <c r="E513" s="262"/>
    </row>
    <row r="514" spans="1:5" ht="15" customHeight="1" x14ac:dyDescent="0.2">
      <c r="A514" s="863"/>
      <c r="B514" s="863"/>
      <c r="C514" s="29"/>
      <c r="D514" s="269"/>
      <c r="E514" s="262"/>
    </row>
    <row r="515" spans="1:5" ht="15" customHeight="1" x14ac:dyDescent="0.2">
      <c r="A515" s="863"/>
      <c r="B515" s="863"/>
      <c r="C515" s="29"/>
      <c r="D515" s="269"/>
      <c r="E515" s="262"/>
    </row>
    <row r="516" spans="1:5" ht="15" customHeight="1" x14ac:dyDescent="0.2">
      <c r="A516" s="863"/>
      <c r="B516" s="863"/>
      <c r="C516" s="29"/>
      <c r="D516" s="269"/>
      <c r="E516" s="262"/>
    </row>
    <row r="517" spans="1:5" ht="15" customHeight="1" x14ac:dyDescent="0.2">
      <c r="A517" s="34"/>
      <c r="B517" s="35"/>
      <c r="C517" s="36"/>
      <c r="D517" s="269"/>
      <c r="E517" s="262"/>
    </row>
    <row r="518" spans="1:5" ht="15" customHeight="1" x14ac:dyDescent="0.2">
      <c r="A518" s="22"/>
      <c r="B518" s="37"/>
      <c r="C518" s="38" t="s">
        <v>28</v>
      </c>
      <c r="D518" s="268"/>
      <c r="E518" s="262"/>
    </row>
    <row r="519" spans="1:5" ht="15" customHeight="1" x14ac:dyDescent="0.2">
      <c r="A519" s="250" t="s">
        <v>29</v>
      </c>
      <c r="B519" s="67" t="s">
        <v>280</v>
      </c>
      <c r="C519" s="258" t="s">
        <v>210</v>
      </c>
      <c r="D519" s="268" t="e">
        <f>#REF!</f>
        <v>#REF!</v>
      </c>
      <c r="E519" s="262"/>
    </row>
    <row r="520" spans="1:5" ht="15" customHeight="1" x14ac:dyDescent="0.2">
      <c r="A520" s="875" t="s">
        <v>276</v>
      </c>
      <c r="B520" s="876"/>
      <c r="C520" s="2"/>
      <c r="D520" s="268"/>
      <c r="E520" s="262"/>
    </row>
    <row r="521" spans="1:5" ht="15" customHeight="1" x14ac:dyDescent="0.2">
      <c r="A521" s="877"/>
      <c r="B521" s="878"/>
      <c r="C521" s="2"/>
      <c r="D521" s="269"/>
      <c r="E521" s="262"/>
    </row>
    <row r="522" spans="1:5" ht="15" customHeight="1" x14ac:dyDescent="0.2">
      <c r="A522" s="85"/>
      <c r="B522" s="86"/>
      <c r="C522" s="2"/>
      <c r="D522" s="269"/>
      <c r="E522" s="262"/>
    </row>
    <row r="523" spans="1:5" ht="15" customHeight="1" x14ac:dyDescent="0.2">
      <c r="A523" s="34"/>
      <c r="B523" s="35"/>
      <c r="C523" s="2"/>
      <c r="D523" s="270"/>
      <c r="E523" s="262"/>
    </row>
    <row r="524" spans="1:5" ht="15" customHeight="1" x14ac:dyDescent="0.2">
      <c r="A524" s="22"/>
      <c r="B524" s="37"/>
      <c r="C524" s="50" t="s">
        <v>28</v>
      </c>
      <c r="D524" s="268" t="e">
        <f>SUM(D519:D523)</f>
        <v>#REF!</v>
      </c>
      <c r="E524" s="262"/>
    </row>
    <row r="525" spans="1:5" ht="15" customHeight="1" x14ac:dyDescent="0.2">
      <c r="A525" s="42" t="s">
        <v>30</v>
      </c>
      <c r="B525" s="862" t="e">
        <f ca="1">arifNumber(D524)</f>
        <v>#NAME?</v>
      </c>
      <c r="C525" s="862"/>
      <c r="D525" s="862"/>
      <c r="E525" s="862"/>
    </row>
    <row r="526" spans="1:5" ht="15" customHeight="1" x14ac:dyDescent="0.2">
      <c r="A526" s="55"/>
      <c r="B526" s="55"/>
      <c r="C526" s="55"/>
      <c r="D526" s="216"/>
      <c r="E526" s="263"/>
    </row>
    <row r="527" spans="1:5" ht="15" customHeight="1" x14ac:dyDescent="0.2">
      <c r="A527" s="64" t="s">
        <v>228</v>
      </c>
      <c r="B527" s="57"/>
      <c r="C527" s="57"/>
      <c r="D527" s="216"/>
      <c r="E527" s="264"/>
    </row>
    <row r="528" spans="1:5" ht="15" customHeight="1" x14ac:dyDescent="0.2">
      <c r="A528" s="64" t="s">
        <v>227</v>
      </c>
      <c r="B528" s="59" t="str">
        <f>B19</f>
        <v xml:space="preserve">OFFICER/SR. OFFICER </v>
      </c>
      <c r="C528" s="57"/>
      <c r="D528" s="307" t="str">
        <f>D19</f>
        <v>PO/SPO</v>
      </c>
    </row>
    <row r="541" ht="24.95" customHeight="1" x14ac:dyDescent="0.2"/>
  </sheetData>
  <mergeCells count="84">
    <mergeCell ref="A414:D414"/>
    <mergeCell ref="A372:B372"/>
    <mergeCell ref="A376:B378"/>
    <mergeCell ref="A337:D337"/>
    <mergeCell ref="A472:B474"/>
    <mergeCell ref="A318:D318"/>
    <mergeCell ref="A366:D366"/>
    <mergeCell ref="A370:B370"/>
    <mergeCell ref="A371:B371"/>
    <mergeCell ref="B333:E333"/>
    <mergeCell ref="A341:B343"/>
    <mergeCell ref="B352:E352"/>
    <mergeCell ref="B525:E525"/>
    <mergeCell ref="A491:B493"/>
    <mergeCell ref="B496:E496"/>
    <mergeCell ref="B429:E429"/>
    <mergeCell ref="A418:B418"/>
    <mergeCell ref="A467:B467"/>
    <mergeCell ref="A481:D481"/>
    <mergeCell ref="A520:B521"/>
    <mergeCell ref="A510:D510"/>
    <mergeCell ref="A420:B420"/>
    <mergeCell ref="A424:B426"/>
    <mergeCell ref="A437:B439"/>
    <mergeCell ref="B448:E448"/>
    <mergeCell ref="A514:B514"/>
    <mergeCell ref="A462:D462"/>
    <mergeCell ref="A433:D433"/>
    <mergeCell ref="A241:D241"/>
    <mergeCell ref="A468:B468"/>
    <mergeCell ref="A516:B516"/>
    <mergeCell ref="B237:E237"/>
    <mergeCell ref="B256:E256"/>
    <mergeCell ref="A419:B419"/>
    <mergeCell ref="A293:B295"/>
    <mergeCell ref="B304:E304"/>
    <mergeCell ref="A328:B330"/>
    <mergeCell ref="B400:E400"/>
    <mergeCell ref="B381:E381"/>
    <mergeCell ref="A385:D385"/>
    <mergeCell ref="A466:B466"/>
    <mergeCell ref="A389:B391"/>
    <mergeCell ref="B477:E477"/>
    <mergeCell ref="A515:B515"/>
    <mergeCell ref="A245:B247"/>
    <mergeCell ref="A289:D289"/>
    <mergeCell ref="A280:B282"/>
    <mergeCell ref="A270:D270"/>
    <mergeCell ref="B285:E285"/>
    <mergeCell ref="A149:B151"/>
    <mergeCell ref="A228:B228"/>
    <mergeCell ref="A232:B234"/>
    <mergeCell ref="A226:B226"/>
    <mergeCell ref="A227:B227"/>
    <mergeCell ref="A193:D193"/>
    <mergeCell ref="A197:B199"/>
    <mergeCell ref="B208:E208"/>
    <mergeCell ref="A222:D222"/>
    <mergeCell ref="B160:E160"/>
    <mergeCell ref="A174:D174"/>
    <mergeCell ref="A178:B180"/>
    <mergeCell ref="B189:E189"/>
    <mergeCell ref="A101:B103"/>
    <mergeCell ref="B112:E112"/>
    <mergeCell ref="A59:B61"/>
    <mergeCell ref="B64:E64"/>
    <mergeCell ref="A145:D145"/>
    <mergeCell ref="A126:D126"/>
    <mergeCell ref="A1:D1"/>
    <mergeCell ref="A5:B7"/>
    <mergeCell ref="B16:E16"/>
    <mergeCell ref="A130:B132"/>
    <mergeCell ref="B141:E141"/>
    <mergeCell ref="A49:D49"/>
    <mergeCell ref="A88:B90"/>
    <mergeCell ref="B93:E93"/>
    <mergeCell ref="A30:D30"/>
    <mergeCell ref="A97:D97"/>
    <mergeCell ref="A53:B53"/>
    <mergeCell ref="A54:B54"/>
    <mergeCell ref="A40:B42"/>
    <mergeCell ref="B45:E45"/>
    <mergeCell ref="A78:D78"/>
    <mergeCell ref="A55:B55"/>
  </mergeCells>
  <printOptions horizontalCentered="1"/>
  <pageMargins left="0.5" right="0.5" top="0.5" bottom="0.5" header="0" footer="0"/>
  <pageSetup orientation="portrait" r:id="rId1"/>
  <headerFooter>
    <oddHeader>&amp;R&amp;"Arial Narrow,Regular"&amp;8arif, so</oddHeader>
    <oddFooter>&amp;R&amp;"Arial Narrow,Regular"&amp;8arif, so</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1"/>
  <sheetViews>
    <sheetView topLeftCell="A7" workbookViewId="0">
      <selection activeCell="D3" sqref="D3"/>
    </sheetView>
  </sheetViews>
  <sheetFormatPr defaultColWidth="9.140625" defaultRowHeight="12.75" x14ac:dyDescent="0.2"/>
  <cols>
    <col min="1" max="1" width="9.28515625" style="495" customWidth="1"/>
    <col min="2" max="3" width="8.7109375" style="495" customWidth="1"/>
    <col min="4" max="4" width="12.7109375" style="495" customWidth="1"/>
    <col min="5" max="8" width="5.7109375" style="495" customWidth="1"/>
    <col min="9" max="9" width="9.28515625" style="495" customWidth="1"/>
    <col min="10" max="10" width="1.28515625" style="495" customWidth="1"/>
    <col min="11" max="11" width="9.28515625" style="495" customWidth="1"/>
    <col min="12" max="12" width="8.7109375" style="497" customWidth="1"/>
    <col min="13" max="13" width="8.7109375" style="495" customWidth="1"/>
    <col min="14" max="14" width="12.7109375" style="495" customWidth="1"/>
    <col min="15" max="18" width="5.7109375" style="495" customWidth="1"/>
    <col min="19" max="19" width="9.28515625" style="495" customWidth="1"/>
    <col min="20" max="20" width="10.7109375" style="495" customWidth="1"/>
    <col min="21" max="21" width="4.7109375" style="495" customWidth="1"/>
    <col min="22" max="22" width="10.7109375" style="495" customWidth="1"/>
    <col min="23" max="23" width="11.7109375" style="495" bestFit="1" customWidth="1"/>
    <col min="24" max="16384" width="9.140625" style="495"/>
  </cols>
  <sheetData>
    <row r="1" spans="1:22" x14ac:dyDescent="0.2">
      <c r="B1" s="804" t="s">
        <v>331</v>
      </c>
      <c r="C1" s="804"/>
      <c r="D1" s="805" t="s">
        <v>332</v>
      </c>
      <c r="E1" s="806"/>
      <c r="F1" s="807"/>
      <c r="K1" s="497"/>
      <c r="L1" s="495"/>
    </row>
    <row r="2" spans="1:22" x14ac:dyDescent="0.2">
      <c r="B2" s="496" t="s">
        <v>77</v>
      </c>
      <c r="C2" s="496" t="s">
        <v>96</v>
      </c>
      <c r="D2" s="496" t="s">
        <v>77</v>
      </c>
      <c r="E2" s="805" t="s">
        <v>96</v>
      </c>
      <c r="F2" s="807"/>
      <c r="K2" s="497"/>
      <c r="L2" s="495"/>
    </row>
    <row r="3" spans="1:22" x14ac:dyDescent="0.2">
      <c r="B3" s="498" t="e">
        <f>I11</f>
        <v>#REF!</v>
      </c>
      <c r="C3" s="498" t="e">
        <f>S11</f>
        <v>#REF!</v>
      </c>
      <c r="D3" s="498" t="e">
        <f>I24</f>
        <v>#REF!</v>
      </c>
      <c r="E3" s="808" t="e">
        <f>S24+S32</f>
        <v>#REF!</v>
      </c>
      <c r="F3" s="809"/>
      <c r="G3" s="499" t="e">
        <f>B3-D3</f>
        <v>#REF!</v>
      </c>
      <c r="H3" s="499" t="e">
        <f>C3-E3</f>
        <v>#REF!</v>
      </c>
      <c r="I3" s="499"/>
      <c r="K3" s="497"/>
      <c r="L3" s="495"/>
      <c r="N3" s="499"/>
    </row>
    <row r="4" spans="1:22" x14ac:dyDescent="0.2">
      <c r="B4" s="810" t="e">
        <f>B3+C3</f>
        <v>#REF!</v>
      </c>
      <c r="C4" s="811"/>
      <c r="K4" s="497"/>
      <c r="L4" s="495"/>
    </row>
    <row r="5" spans="1:22" x14ac:dyDescent="0.2">
      <c r="L5" s="495"/>
    </row>
    <row r="6" spans="1:22" ht="15" customHeight="1" x14ac:dyDescent="0.2">
      <c r="A6" s="500" t="s">
        <v>333</v>
      </c>
      <c r="B6" s="563"/>
      <c r="C6" s="501" t="e">
        <f>#REF!</f>
        <v>#REF!</v>
      </c>
      <c r="D6" s="818" t="s">
        <v>334</v>
      </c>
      <c r="E6" s="819"/>
      <c r="F6" s="820"/>
      <c r="G6" s="565">
        <v>7.5</v>
      </c>
      <c r="H6" s="500">
        <v>5</v>
      </c>
      <c r="I6" s="812" t="s">
        <v>335</v>
      </c>
      <c r="J6" s="812"/>
      <c r="K6" s="812"/>
      <c r="L6" s="500" t="e">
        <f>DAY(E16)</f>
        <v>#REF!</v>
      </c>
      <c r="M6" s="813" t="s">
        <v>367</v>
      </c>
      <c r="N6" s="813"/>
      <c r="O6" s="813"/>
      <c r="P6" s="813"/>
      <c r="Q6" s="813"/>
      <c r="R6" s="813"/>
      <c r="S6" s="813"/>
      <c r="T6" s="502"/>
      <c r="U6" s="503"/>
    </row>
    <row r="7" spans="1:22" s="497" customFormat="1" ht="15" customHeight="1" x14ac:dyDescent="0.2">
      <c r="A7" s="504"/>
      <c r="B7" s="504"/>
      <c r="C7" s="505"/>
      <c r="D7" s="504"/>
      <c r="E7" s="504"/>
      <c r="F7" s="504"/>
      <c r="G7" s="504"/>
      <c r="I7" s="504"/>
      <c r="K7" s="504"/>
      <c r="L7" s="506"/>
      <c r="M7" s="814"/>
      <c r="N7" s="814"/>
      <c r="O7" s="814"/>
      <c r="P7" s="814"/>
      <c r="Q7" s="814"/>
      <c r="R7" s="814"/>
      <c r="S7" s="814"/>
    </row>
    <row r="8" spans="1:22" ht="15" customHeight="1" x14ac:dyDescent="0.2">
      <c r="A8" s="815" t="s">
        <v>336</v>
      </c>
      <c r="B8" s="815" t="s">
        <v>337</v>
      </c>
      <c r="C8" s="815"/>
      <c r="D8" s="815" t="s">
        <v>338</v>
      </c>
      <c r="E8" s="815"/>
      <c r="F8" s="815" t="s">
        <v>339</v>
      </c>
      <c r="G8" s="815"/>
      <c r="H8" s="816" t="s">
        <v>340</v>
      </c>
      <c r="I8" s="816" t="s">
        <v>341</v>
      </c>
      <c r="J8" s="507"/>
      <c r="K8" s="815" t="s">
        <v>336</v>
      </c>
      <c r="L8" s="815" t="s">
        <v>337</v>
      </c>
      <c r="M8" s="815"/>
      <c r="N8" s="815" t="s">
        <v>338</v>
      </c>
      <c r="O8" s="815"/>
      <c r="P8" s="815" t="s">
        <v>339</v>
      </c>
      <c r="Q8" s="815"/>
      <c r="R8" s="816" t="s">
        <v>340</v>
      </c>
      <c r="S8" s="816" t="s">
        <v>341</v>
      </c>
    </row>
    <row r="9" spans="1:22" ht="15" customHeight="1" x14ac:dyDescent="0.2">
      <c r="A9" s="804"/>
      <c r="B9" s="815"/>
      <c r="C9" s="815"/>
      <c r="D9" s="804"/>
      <c r="E9" s="804"/>
      <c r="F9" s="508" t="s">
        <v>342</v>
      </c>
      <c r="G9" s="509" t="s">
        <v>343</v>
      </c>
      <c r="H9" s="817"/>
      <c r="I9" s="817"/>
      <c r="J9" s="507"/>
      <c r="K9" s="815"/>
      <c r="L9" s="815"/>
      <c r="M9" s="815"/>
      <c r="N9" s="804"/>
      <c r="O9" s="804"/>
      <c r="P9" s="508" t="s">
        <v>342</v>
      </c>
      <c r="Q9" s="509" t="s">
        <v>343</v>
      </c>
      <c r="R9" s="817"/>
      <c r="S9" s="817"/>
    </row>
    <row r="10" spans="1:22" s="511" customFormat="1" ht="15" customHeight="1" x14ac:dyDescent="0.2">
      <c r="A10" s="510"/>
      <c r="B10" s="497"/>
      <c r="C10" s="497"/>
      <c r="D10" s="497"/>
      <c r="E10" s="497"/>
      <c r="F10" s="497"/>
      <c r="G10" s="497"/>
      <c r="H10" s="497"/>
      <c r="I10" s="497"/>
      <c r="J10" s="497"/>
      <c r="K10" s="510"/>
      <c r="L10" s="497"/>
      <c r="M10" s="497"/>
      <c r="N10" s="497"/>
      <c r="O10" s="497"/>
      <c r="P10" s="497"/>
      <c r="Q10" s="497"/>
      <c r="R10" s="497"/>
      <c r="S10" s="497"/>
    </row>
    <row r="11" spans="1:22" s="511" customFormat="1" ht="15" customHeight="1" x14ac:dyDescent="0.2">
      <c r="A11" s="533" t="e">
        <f>E16</f>
        <v>#REF!</v>
      </c>
      <c r="B11" s="563" t="s">
        <v>344</v>
      </c>
      <c r="C11" s="563" t="s">
        <v>345</v>
      </c>
      <c r="D11" s="512">
        <f>D24</f>
        <v>2286208</v>
      </c>
      <c r="E11" s="563"/>
      <c r="F11" s="563">
        <f>G6</f>
        <v>7.5</v>
      </c>
      <c r="G11" s="563">
        <f>H6</f>
        <v>5</v>
      </c>
      <c r="H11" s="512">
        <f>F11-G11</f>
        <v>2.5</v>
      </c>
      <c r="I11" s="513" t="e">
        <f>I24</f>
        <v>#REF!</v>
      </c>
      <c r="J11" s="514"/>
      <c r="K11" s="533" t="e">
        <f>P16</f>
        <v>#REF!</v>
      </c>
      <c r="L11" s="563" t="s">
        <v>344</v>
      </c>
      <c r="M11" s="563" t="s">
        <v>345</v>
      </c>
      <c r="N11" s="512">
        <f>N24+N32</f>
        <v>124240</v>
      </c>
      <c r="O11" s="563"/>
      <c r="P11" s="563">
        <f>G6</f>
        <v>7.5</v>
      </c>
      <c r="Q11" s="563">
        <f>H6</f>
        <v>5</v>
      </c>
      <c r="R11" s="512">
        <f>P11-Q11</f>
        <v>2.5</v>
      </c>
      <c r="S11" s="513" t="e">
        <f>S24+S32</f>
        <v>#REF!</v>
      </c>
    </row>
    <row r="12" spans="1:22" ht="15" customHeight="1" x14ac:dyDescent="0.2">
      <c r="A12" s="515"/>
      <c r="B12" s="495" t="s">
        <v>201</v>
      </c>
      <c r="C12" s="495" t="s">
        <v>346</v>
      </c>
      <c r="H12" s="516">
        <f>ROUND(H11,2)</f>
        <v>2.5</v>
      </c>
      <c r="J12" s="497"/>
      <c r="K12" s="515"/>
      <c r="L12" s="495" t="s">
        <v>201</v>
      </c>
      <c r="M12" s="516" t="s">
        <v>346</v>
      </c>
    </row>
    <row r="13" spans="1:22" ht="15.75" x14ac:dyDescent="0.2">
      <c r="A13" s="821" t="s">
        <v>56</v>
      </c>
      <c r="B13" s="821"/>
      <c r="C13" s="821"/>
      <c r="D13" s="821"/>
      <c r="E13" s="821"/>
      <c r="F13" s="821"/>
      <c r="G13" s="821"/>
      <c r="H13" s="821"/>
      <c r="I13" s="821"/>
      <c r="J13" s="517"/>
      <c r="K13" s="821" t="s">
        <v>56</v>
      </c>
      <c r="L13" s="821"/>
      <c r="M13" s="821"/>
      <c r="N13" s="821"/>
      <c r="O13" s="821"/>
      <c r="P13" s="821"/>
      <c r="Q13" s="821"/>
      <c r="R13" s="821"/>
      <c r="S13" s="821"/>
      <c r="T13" s="518"/>
      <c r="U13" s="518"/>
      <c r="V13" s="518"/>
    </row>
    <row r="14" spans="1:22" x14ac:dyDescent="0.2">
      <c r="A14" s="822" t="s">
        <v>347</v>
      </c>
      <c r="B14" s="822"/>
      <c r="C14" s="822"/>
      <c r="D14" s="822"/>
      <c r="E14" s="822"/>
      <c r="F14" s="822"/>
      <c r="G14" s="822"/>
      <c r="H14" s="822"/>
      <c r="I14" s="822"/>
      <c r="K14" s="822" t="s">
        <v>347</v>
      </c>
      <c r="L14" s="822"/>
      <c r="M14" s="822"/>
      <c r="N14" s="822"/>
      <c r="O14" s="822"/>
      <c r="P14" s="822"/>
      <c r="Q14" s="822"/>
      <c r="R14" s="822"/>
      <c r="S14" s="822"/>
      <c r="T14" s="519"/>
      <c r="U14" s="519"/>
      <c r="V14" s="519"/>
    </row>
    <row r="15" spans="1:22" x14ac:dyDescent="0.2">
      <c r="J15" s="497"/>
      <c r="L15" s="495"/>
    </row>
    <row r="16" spans="1:22" ht="15" customHeight="1" x14ac:dyDescent="0.2">
      <c r="A16" s="823" t="s">
        <v>348</v>
      </c>
      <c r="B16" s="823"/>
      <c r="C16" s="823"/>
      <c r="D16" s="823"/>
      <c r="E16" s="826" t="e">
        <f>EOMONTH(C6,0)</f>
        <v>#REF!</v>
      </c>
      <c r="F16" s="826"/>
      <c r="G16" s="826"/>
      <c r="H16" s="826"/>
      <c r="I16" s="564"/>
      <c r="J16" s="520"/>
      <c r="K16" s="824" t="s">
        <v>349</v>
      </c>
      <c r="L16" s="824"/>
      <c r="M16" s="824"/>
      <c r="N16" s="824"/>
      <c r="O16" s="824"/>
      <c r="P16" s="825" t="e">
        <f>E16</f>
        <v>#REF!</v>
      </c>
      <c r="Q16" s="825"/>
      <c r="R16" s="825"/>
      <c r="S16" s="825"/>
      <c r="T16" s="521"/>
    </row>
    <row r="17" spans="1:20" ht="15" customHeight="1" x14ac:dyDescent="0.2">
      <c r="D17" s="522"/>
      <c r="E17" s="522"/>
      <c r="F17" s="522"/>
      <c r="G17" s="522"/>
      <c r="H17" s="522"/>
      <c r="I17" s="523" t="s">
        <v>350</v>
      </c>
      <c r="J17" s="497"/>
      <c r="K17" s="523"/>
      <c r="L17" s="495"/>
      <c r="N17" s="522"/>
      <c r="O17" s="522"/>
      <c r="P17" s="522"/>
      <c r="Q17" s="522"/>
      <c r="R17" s="522"/>
      <c r="S17" s="522" t="str">
        <f>I17</f>
        <v>(Taka)</v>
      </c>
      <c r="T17" s="522"/>
    </row>
    <row r="18" spans="1:20" ht="15" customHeight="1" x14ac:dyDescent="0.2">
      <c r="A18" s="827" t="s">
        <v>336</v>
      </c>
      <c r="B18" s="827" t="s">
        <v>351</v>
      </c>
      <c r="C18" s="827" t="s">
        <v>352</v>
      </c>
      <c r="D18" s="827" t="s">
        <v>338</v>
      </c>
      <c r="E18" s="827" t="s">
        <v>353</v>
      </c>
      <c r="F18" s="815" t="s">
        <v>339</v>
      </c>
      <c r="G18" s="815"/>
      <c r="H18" s="816" t="s">
        <v>354</v>
      </c>
      <c r="I18" s="816" t="s">
        <v>341</v>
      </c>
      <c r="J18" s="497"/>
      <c r="K18" s="827" t="s">
        <v>336</v>
      </c>
      <c r="L18" s="827" t="s">
        <v>351</v>
      </c>
      <c r="M18" s="827" t="s">
        <v>352</v>
      </c>
      <c r="N18" s="827" t="s">
        <v>338</v>
      </c>
      <c r="O18" s="827" t="s">
        <v>353</v>
      </c>
      <c r="P18" s="815" t="s">
        <v>339</v>
      </c>
      <c r="Q18" s="815"/>
      <c r="R18" s="816" t="s">
        <v>340</v>
      </c>
      <c r="S18" s="816" t="s">
        <v>341</v>
      </c>
    </row>
    <row r="19" spans="1:20" ht="15" customHeight="1" x14ac:dyDescent="0.2">
      <c r="A19" s="828"/>
      <c r="B19" s="828"/>
      <c r="C19" s="828"/>
      <c r="D19" s="828"/>
      <c r="E19" s="828"/>
      <c r="F19" s="508" t="s">
        <v>342</v>
      </c>
      <c r="G19" s="509" t="s">
        <v>343</v>
      </c>
      <c r="H19" s="817"/>
      <c r="I19" s="817"/>
      <c r="J19" s="497"/>
      <c r="K19" s="830"/>
      <c r="L19" s="828"/>
      <c r="M19" s="828"/>
      <c r="N19" s="828"/>
      <c r="O19" s="828"/>
      <c r="P19" s="508" t="s">
        <v>342</v>
      </c>
      <c r="Q19" s="509" t="s">
        <v>343</v>
      </c>
      <c r="R19" s="817"/>
      <c r="S19" s="817"/>
    </row>
    <row r="20" spans="1:20" ht="15" customHeight="1" x14ac:dyDescent="0.2">
      <c r="A20" s="500" t="s">
        <v>355</v>
      </c>
      <c r="B20" s="829">
        <v>800630000007</v>
      </c>
      <c r="C20" s="829"/>
      <c r="D20" s="524"/>
      <c r="E20" s="525"/>
      <c r="F20" s="525"/>
      <c r="G20" s="525"/>
      <c r="H20" s="525"/>
      <c r="I20" s="526"/>
      <c r="J20" s="527"/>
      <c r="K20" s="500" t="s">
        <v>355</v>
      </c>
      <c r="L20" s="829">
        <v>800640000004</v>
      </c>
      <c r="M20" s="829"/>
      <c r="N20" s="524"/>
      <c r="O20" s="525"/>
      <c r="P20" s="525"/>
      <c r="Q20" s="525"/>
      <c r="R20" s="525"/>
      <c r="S20" s="526"/>
    </row>
    <row r="21" spans="1:20" ht="15" customHeight="1" x14ac:dyDescent="0.2">
      <c r="A21" s="528" t="e">
        <f>E16-L6+1</f>
        <v>#REF!</v>
      </c>
      <c r="B21" s="498"/>
      <c r="C21" s="498"/>
      <c r="D21" s="498">
        <v>2297408</v>
      </c>
      <c r="E21" s="529" t="e">
        <f>A22-A21</f>
        <v>#REF!</v>
      </c>
      <c r="F21" s="498">
        <f>G6</f>
        <v>7.5</v>
      </c>
      <c r="G21" s="529">
        <f>H6</f>
        <v>5</v>
      </c>
      <c r="H21" s="498">
        <f>F21-G21</f>
        <v>2.5</v>
      </c>
      <c r="I21" s="498" t="e">
        <f>D21*E21*H21*0.01/360</f>
        <v>#REF!</v>
      </c>
      <c r="J21" s="527"/>
      <c r="K21" s="528" t="e">
        <f>A21</f>
        <v>#REF!</v>
      </c>
      <c r="L21" s="498"/>
      <c r="M21" s="498"/>
      <c r="N21" s="498">
        <v>96180</v>
      </c>
      <c r="O21" s="529" t="e">
        <f>K22-K21</f>
        <v>#REF!</v>
      </c>
      <c r="P21" s="498">
        <f>G6</f>
        <v>7.5</v>
      </c>
      <c r="Q21" s="529">
        <f>Q11</f>
        <v>5</v>
      </c>
      <c r="R21" s="498">
        <f>P21-Q21</f>
        <v>2.5</v>
      </c>
      <c r="S21" s="498" t="e">
        <f>N21*O21*R21*0.01/360</f>
        <v>#REF!</v>
      </c>
    </row>
    <row r="22" spans="1:20" ht="15" customHeight="1" x14ac:dyDescent="0.2">
      <c r="A22" s="528" t="e">
        <f>C6</f>
        <v>#REF!</v>
      </c>
      <c r="B22" s="498"/>
      <c r="C22" s="498">
        <v>11200</v>
      </c>
      <c r="D22" s="498">
        <f>D21+B22-C22</f>
        <v>2286208</v>
      </c>
      <c r="E22" s="529" t="e">
        <f>E16-A22+1</f>
        <v>#REF!</v>
      </c>
      <c r="F22" s="498">
        <f>F21</f>
        <v>7.5</v>
      </c>
      <c r="G22" s="529">
        <f>G21</f>
        <v>5</v>
      </c>
      <c r="H22" s="498">
        <f>F22-G22</f>
        <v>2.5</v>
      </c>
      <c r="I22" s="498" t="e">
        <f>D22*E22*H22*0.01/360</f>
        <v>#REF!</v>
      </c>
      <c r="J22" s="527"/>
      <c r="K22" s="528" t="e">
        <f>C6</f>
        <v>#REF!</v>
      </c>
      <c r="L22" s="498"/>
      <c r="M22" s="498">
        <v>1310</v>
      </c>
      <c r="N22" s="498">
        <f>N21+L22-M22</f>
        <v>94870</v>
      </c>
      <c r="O22" s="529" t="e">
        <f>P16-K22+1</f>
        <v>#REF!</v>
      </c>
      <c r="P22" s="498">
        <f>P21</f>
        <v>7.5</v>
      </c>
      <c r="Q22" s="529">
        <f>Q11</f>
        <v>5</v>
      </c>
      <c r="R22" s="498">
        <f>P22-Q22</f>
        <v>2.5</v>
      </c>
      <c r="S22" s="498" t="e">
        <f>N22*O22*R22*0.01/360</f>
        <v>#REF!</v>
      </c>
    </row>
    <row r="23" spans="1:20" ht="15" customHeight="1" x14ac:dyDescent="0.2">
      <c r="A23" s="530"/>
      <c r="B23" s="524"/>
      <c r="C23" s="524"/>
      <c r="D23" s="524"/>
      <c r="E23" s="531"/>
      <c r="F23" s="532"/>
      <c r="G23" s="532"/>
      <c r="H23" s="524"/>
      <c r="I23" s="526"/>
      <c r="J23" s="527"/>
      <c r="K23" s="530"/>
      <c r="L23" s="524"/>
      <c r="M23" s="524"/>
      <c r="N23" s="524"/>
      <c r="O23" s="531"/>
      <c r="P23" s="532"/>
      <c r="Q23" s="532"/>
      <c r="R23" s="524"/>
      <c r="S23" s="526"/>
    </row>
    <row r="24" spans="1:20" ht="15" customHeight="1" x14ac:dyDescent="0.2">
      <c r="A24" s="533"/>
      <c r="B24" s="512">
        <f>SUM(B21:B23)</f>
        <v>0</v>
      </c>
      <c r="C24" s="512">
        <f>SUM(C21:C23)</f>
        <v>11200</v>
      </c>
      <c r="D24" s="512">
        <f>D22</f>
        <v>2286208</v>
      </c>
      <c r="E24" s="534" t="e">
        <f>SUM(E21:E23)</f>
        <v>#REF!</v>
      </c>
      <c r="F24" s="535"/>
      <c r="G24" s="536"/>
      <c r="H24" s="537"/>
      <c r="I24" s="512" t="e">
        <f>SUM(I21:I23)</f>
        <v>#REF!</v>
      </c>
      <c r="J24" s="527"/>
      <c r="K24" s="533" t="s">
        <v>356</v>
      </c>
      <c r="L24" s="512">
        <f>SUM(L21:L23)</f>
        <v>0</v>
      </c>
      <c r="M24" s="512">
        <f>SUM(M21:M23)</f>
        <v>1310</v>
      </c>
      <c r="N24" s="512">
        <f>N22</f>
        <v>94870</v>
      </c>
      <c r="O24" s="534" t="e">
        <f>SUM(O21:O23)</f>
        <v>#REF!</v>
      </c>
      <c r="P24" s="535"/>
      <c r="Q24" s="536"/>
      <c r="R24" s="537"/>
      <c r="S24" s="512" t="e">
        <f>SUM(S21:S23)</f>
        <v>#REF!</v>
      </c>
    </row>
    <row r="25" spans="1:20" ht="15" customHeight="1" x14ac:dyDescent="0.2">
      <c r="A25" s="515"/>
      <c r="J25" s="497"/>
      <c r="K25" s="522"/>
      <c r="L25" s="522"/>
      <c r="M25" s="522"/>
      <c r="N25" s="522"/>
      <c r="O25" s="522"/>
      <c r="P25" s="522"/>
      <c r="Q25" s="522"/>
      <c r="R25" s="522"/>
      <c r="S25" s="522"/>
    </row>
    <row r="26" spans="1:20" ht="15" customHeight="1" x14ac:dyDescent="0.2">
      <c r="J26" s="497"/>
      <c r="K26" s="827" t="s">
        <v>336</v>
      </c>
      <c r="L26" s="827" t="s">
        <v>351</v>
      </c>
      <c r="M26" s="827" t="s">
        <v>352</v>
      </c>
      <c r="N26" s="827" t="s">
        <v>338</v>
      </c>
      <c r="O26" s="827" t="s">
        <v>353</v>
      </c>
      <c r="P26" s="815" t="s">
        <v>339</v>
      </c>
      <c r="Q26" s="815"/>
      <c r="R26" s="816" t="s">
        <v>354</v>
      </c>
      <c r="S26" s="816" t="s">
        <v>341</v>
      </c>
    </row>
    <row r="27" spans="1:20" ht="15" customHeight="1" x14ac:dyDescent="0.2">
      <c r="K27" s="830"/>
      <c r="L27" s="830"/>
      <c r="M27" s="830"/>
      <c r="N27" s="830"/>
      <c r="O27" s="830"/>
      <c r="P27" s="538" t="s">
        <v>342</v>
      </c>
      <c r="Q27" s="538" t="s">
        <v>343</v>
      </c>
      <c r="R27" s="817"/>
      <c r="S27" s="817"/>
    </row>
    <row r="28" spans="1:20" ht="15" customHeight="1" x14ac:dyDescent="0.2">
      <c r="K28" s="500" t="s">
        <v>355</v>
      </c>
      <c r="L28" s="829">
        <v>800640000005</v>
      </c>
      <c r="M28" s="829"/>
      <c r="N28" s="524"/>
      <c r="O28" s="525"/>
      <c r="P28" s="525"/>
      <c r="Q28" s="539"/>
      <c r="R28" s="540"/>
      <c r="S28" s="526"/>
    </row>
    <row r="29" spans="1:20" ht="15" customHeight="1" x14ac:dyDescent="0.2">
      <c r="K29" s="528" t="e">
        <f>A21</f>
        <v>#REF!</v>
      </c>
      <c r="L29" s="498"/>
      <c r="M29" s="498"/>
      <c r="N29" s="498">
        <v>30680</v>
      </c>
      <c r="O29" s="529" t="e">
        <f>K30-K29</f>
        <v>#REF!</v>
      </c>
      <c r="P29" s="498">
        <f>G6</f>
        <v>7.5</v>
      </c>
      <c r="Q29" s="529">
        <f>Q11</f>
        <v>5</v>
      </c>
      <c r="R29" s="498">
        <f>P29-Q29</f>
        <v>2.5</v>
      </c>
      <c r="S29" s="498" t="e">
        <f>N29*O29*R29*0.01/360</f>
        <v>#REF!</v>
      </c>
    </row>
    <row r="30" spans="1:20" ht="15" customHeight="1" x14ac:dyDescent="0.2">
      <c r="K30" s="528" t="e">
        <f>C6</f>
        <v>#REF!</v>
      </c>
      <c r="L30" s="498"/>
      <c r="M30" s="498">
        <v>1310</v>
      </c>
      <c r="N30" s="498">
        <f>N29+L30-M30</f>
        <v>29370</v>
      </c>
      <c r="O30" s="529" t="e">
        <f>P16-K30+1</f>
        <v>#REF!</v>
      </c>
      <c r="P30" s="498">
        <f>P29</f>
        <v>7.5</v>
      </c>
      <c r="Q30" s="529">
        <f>Q11</f>
        <v>5</v>
      </c>
      <c r="R30" s="498">
        <f>P30-Q30</f>
        <v>2.5</v>
      </c>
      <c r="S30" s="498" t="e">
        <f>N30*O30*R30*0.01/360</f>
        <v>#REF!</v>
      </c>
    </row>
    <row r="31" spans="1:20" ht="15" customHeight="1" x14ac:dyDescent="0.2">
      <c r="K31" s="530"/>
      <c r="L31" s="524"/>
      <c r="M31" s="524"/>
      <c r="N31" s="524"/>
      <c r="O31" s="531"/>
      <c r="P31" s="524"/>
      <c r="Q31" s="539"/>
      <c r="R31" s="539"/>
      <c r="S31" s="526"/>
    </row>
    <row r="32" spans="1:20" ht="15" customHeight="1" x14ac:dyDescent="0.2">
      <c r="K32" s="533" t="s">
        <v>356</v>
      </c>
      <c r="L32" s="512">
        <f>SUM(L29:L31)</f>
        <v>0</v>
      </c>
      <c r="M32" s="512">
        <f>SUM(M29:M31)</f>
        <v>1310</v>
      </c>
      <c r="N32" s="512">
        <f>N30</f>
        <v>29370</v>
      </c>
      <c r="O32" s="534" t="e">
        <f>SUM(O29:O31)</f>
        <v>#REF!</v>
      </c>
      <c r="P32" s="541"/>
      <c r="Q32" s="542"/>
      <c r="R32" s="543"/>
      <c r="S32" s="512" t="e">
        <f>SUM(S29:S31)</f>
        <v>#REF!</v>
      </c>
    </row>
    <row r="33" spans="1:12" ht="15" customHeight="1" x14ac:dyDescent="0.2">
      <c r="K33" s="515"/>
      <c r="L33" s="495"/>
    </row>
    <row r="34" spans="1:12" ht="15" customHeight="1" x14ac:dyDescent="0.2">
      <c r="L34" s="495"/>
    </row>
    <row r="35" spans="1:12" ht="15" customHeight="1" x14ac:dyDescent="0.2">
      <c r="A35" s="515"/>
    </row>
    <row r="36" spans="1:12" ht="15" customHeight="1" x14ac:dyDescent="0.2">
      <c r="A36" s="515"/>
    </row>
    <row r="37" spans="1:12" ht="15" customHeight="1" x14ac:dyDescent="0.2"/>
    <row r="38" spans="1:12" ht="15" customHeight="1" x14ac:dyDescent="0.2"/>
    <row r="39" spans="1:12" ht="15" customHeight="1" x14ac:dyDescent="0.2"/>
    <row r="40" spans="1:12" ht="15" customHeight="1" x14ac:dyDescent="0.2"/>
    <row r="41" spans="1:12" ht="15" customHeight="1" x14ac:dyDescent="0.2"/>
    <row r="42" spans="1:12" ht="15" customHeight="1" x14ac:dyDescent="0.2"/>
    <row r="43" spans="1:12" ht="15" customHeight="1" x14ac:dyDescent="0.2"/>
    <row r="44" spans="1:12" ht="15" customHeight="1" x14ac:dyDescent="0.2"/>
    <row r="45" spans="1:12" ht="15" customHeight="1" x14ac:dyDescent="0.2"/>
    <row r="46" spans="1:12" ht="15" customHeight="1" x14ac:dyDescent="0.2"/>
    <row r="47" spans="1:12" ht="15" customHeight="1" x14ac:dyDescent="0.2"/>
    <row r="48" spans="1:12" ht="15" customHeight="1" x14ac:dyDescent="0.2"/>
    <row r="49" ht="15" customHeight="1" x14ac:dyDescent="0.2"/>
    <row r="50" ht="15" customHeight="1" x14ac:dyDescent="0.2"/>
    <row r="51" ht="15" customHeight="1" x14ac:dyDescent="0.2"/>
  </sheetData>
  <mergeCells count="57">
    <mergeCell ref="R26:R27"/>
    <mergeCell ref="S26:S27"/>
    <mergeCell ref="L28:M28"/>
    <mergeCell ref="K26:K27"/>
    <mergeCell ref="L26:L27"/>
    <mergeCell ref="M26:M27"/>
    <mergeCell ref="N26:N27"/>
    <mergeCell ref="O26:O27"/>
    <mergeCell ref="P26:Q26"/>
    <mergeCell ref="B20:C20"/>
    <mergeCell ref="L20:M20"/>
    <mergeCell ref="H18:H19"/>
    <mergeCell ref="I18:I19"/>
    <mergeCell ref="K18:K19"/>
    <mergeCell ref="L18:L19"/>
    <mergeCell ref="M18:M19"/>
    <mergeCell ref="F18:G18"/>
    <mergeCell ref="A16:D16"/>
    <mergeCell ref="K16:O16"/>
    <mergeCell ref="P16:S16"/>
    <mergeCell ref="E16:H16"/>
    <mergeCell ref="A18:A19"/>
    <mergeCell ref="B18:B19"/>
    <mergeCell ref="C18:C19"/>
    <mergeCell ref="D18:D19"/>
    <mergeCell ref="E18:E19"/>
    <mergeCell ref="O18:O19"/>
    <mergeCell ref="P18:Q18"/>
    <mergeCell ref="R18:R19"/>
    <mergeCell ref="S18:S19"/>
    <mergeCell ref="N18:N19"/>
    <mergeCell ref="A13:I13"/>
    <mergeCell ref="K13:S13"/>
    <mergeCell ref="A14:I14"/>
    <mergeCell ref="K14:S14"/>
    <mergeCell ref="S8:S9"/>
    <mergeCell ref="I6:K6"/>
    <mergeCell ref="M6:S7"/>
    <mergeCell ref="A8:A9"/>
    <mergeCell ref="B8:C9"/>
    <mergeCell ref="D8:D9"/>
    <mergeCell ref="E8:E9"/>
    <mergeCell ref="F8:G8"/>
    <mergeCell ref="H8:H9"/>
    <mergeCell ref="I8:I9"/>
    <mergeCell ref="K8:K9"/>
    <mergeCell ref="D6:F6"/>
    <mergeCell ref="L8:M9"/>
    <mergeCell ref="N8:N9"/>
    <mergeCell ref="O8:O9"/>
    <mergeCell ref="P8:Q8"/>
    <mergeCell ref="R8:R9"/>
    <mergeCell ref="B1:C1"/>
    <mergeCell ref="D1:F1"/>
    <mergeCell ref="E2:F2"/>
    <mergeCell ref="E3:F3"/>
    <mergeCell ref="B4:C4"/>
  </mergeCells>
  <printOptions horizontalCentered="1"/>
  <pageMargins left="0.19685039370078741" right="0.19685039370078741" top="0.19685039370078741" bottom="0.19685039370078741" header="0" footer="0"/>
  <pageSetup paperSize="9" scale="7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J559"/>
  <sheetViews>
    <sheetView topLeftCell="A490" zoomScaleNormal="70" workbookViewId="0">
      <selection activeCell="B296" sqref="B296:E296"/>
    </sheetView>
  </sheetViews>
  <sheetFormatPr defaultColWidth="9.140625" defaultRowHeight="12.75" x14ac:dyDescent="0.2"/>
  <cols>
    <col min="1" max="1" width="16.7109375" style="16" customWidth="1"/>
    <col min="2" max="2" width="46.42578125" style="16" customWidth="1"/>
    <col min="3" max="3" width="8.42578125" style="16" customWidth="1"/>
    <col min="4" max="4" width="11.140625" style="16" customWidth="1"/>
    <col min="5" max="5" width="9.5703125" style="16" customWidth="1"/>
    <col min="6" max="9" width="9.140625" style="16"/>
    <col min="10" max="10" width="13.42578125" style="16" customWidth="1"/>
    <col min="11" max="16384" width="9.140625" style="16"/>
  </cols>
  <sheetData>
    <row r="1" spans="1:10" ht="18" x14ac:dyDescent="0.2">
      <c r="A1" s="831" t="s">
        <v>56</v>
      </c>
      <c r="B1" s="831"/>
      <c r="C1" s="831"/>
      <c r="D1" s="831"/>
      <c r="E1" s="15" t="s">
        <v>23</v>
      </c>
    </row>
    <row r="2" spans="1:10" s="10" customFormat="1" ht="16.5" x14ac:dyDescent="0.3">
      <c r="A2" s="7" t="s">
        <v>10</v>
      </c>
      <c r="B2" s="12" t="s">
        <v>102</v>
      </c>
      <c r="C2" s="9"/>
      <c r="D2" s="11" t="s">
        <v>149</v>
      </c>
      <c r="E2" s="207" t="e">
        <f>#REF!</f>
        <v>#REF!</v>
      </c>
    </row>
    <row r="3" spans="1:10" ht="25.5" x14ac:dyDescent="0.2">
      <c r="A3" s="17"/>
      <c r="B3" s="18" t="s">
        <v>24</v>
      </c>
      <c r="C3" s="19" t="s">
        <v>25</v>
      </c>
      <c r="D3" s="20" t="s">
        <v>26</v>
      </c>
      <c r="E3" s="21" t="s">
        <v>41</v>
      </c>
    </row>
    <row r="4" spans="1:10" ht="15.75" x14ac:dyDescent="0.2">
      <c r="A4" s="22" t="s">
        <v>27</v>
      </c>
      <c r="B4" s="23" t="s">
        <v>115</v>
      </c>
      <c r="C4" s="24">
        <v>640</v>
      </c>
      <c r="D4" s="25" t="e">
        <f>#REF!+#REF!</f>
        <v>#REF!</v>
      </c>
      <c r="E4" s="26"/>
      <c r="G4" s="27">
        <v>110</v>
      </c>
      <c r="H4" s="28" t="e">
        <f>D4-H5-H6-H7-H8-H9-H10-H11</f>
        <v>#REF!</v>
      </c>
    </row>
    <row r="5" spans="1:10" ht="15" customHeight="1" x14ac:dyDescent="0.2">
      <c r="A5" s="832" t="s">
        <v>176</v>
      </c>
      <c r="B5" s="833"/>
      <c r="C5" s="29"/>
      <c r="D5" s="30"/>
      <c r="E5" s="26"/>
      <c r="G5" s="31">
        <v>117</v>
      </c>
      <c r="H5" s="32" t="e">
        <f>D386</f>
        <v>#REF!</v>
      </c>
    </row>
    <row r="6" spans="1:10" ht="15" customHeight="1" x14ac:dyDescent="0.2">
      <c r="A6" s="834"/>
      <c r="B6" s="835"/>
      <c r="C6" s="29"/>
      <c r="D6" s="30"/>
      <c r="E6" s="26"/>
      <c r="G6" s="31" t="s">
        <v>145</v>
      </c>
      <c r="H6" s="33" t="e">
        <f>D497</f>
        <v>#REF!</v>
      </c>
    </row>
    <row r="7" spans="1:10" ht="15" customHeight="1" x14ac:dyDescent="0.2">
      <c r="A7" s="834"/>
      <c r="B7" s="835"/>
      <c r="C7" s="29"/>
      <c r="D7" s="30"/>
      <c r="E7" s="26"/>
      <c r="G7" s="31">
        <v>216</v>
      </c>
      <c r="H7" s="32" t="e">
        <f>D330</f>
        <v>#REF!</v>
      </c>
    </row>
    <row r="8" spans="1:10" ht="15" customHeight="1" x14ac:dyDescent="0.2">
      <c r="A8" s="34"/>
      <c r="B8" s="35"/>
      <c r="C8" s="36"/>
      <c r="D8" s="30"/>
      <c r="E8" s="26"/>
      <c r="G8" s="31" t="s">
        <v>146</v>
      </c>
      <c r="H8" s="32" t="e">
        <f>D350</f>
        <v>#REF!</v>
      </c>
    </row>
    <row r="9" spans="1:10" ht="15" customHeight="1" x14ac:dyDescent="0.2">
      <c r="A9" s="22"/>
      <c r="B9" s="37"/>
      <c r="C9" s="38" t="s">
        <v>28</v>
      </c>
      <c r="D9" s="25" t="e">
        <f>D4</f>
        <v>#REF!</v>
      </c>
      <c r="E9" s="26"/>
      <c r="G9" s="31" t="s">
        <v>147</v>
      </c>
      <c r="H9" s="39"/>
    </row>
    <row r="10" spans="1:10" ht="15" customHeight="1" x14ac:dyDescent="0.2">
      <c r="A10" s="49" t="s">
        <v>29</v>
      </c>
      <c r="B10" s="2" t="s">
        <v>116</v>
      </c>
      <c r="C10" s="2"/>
      <c r="D10" s="41"/>
      <c r="E10" s="26"/>
      <c r="G10" s="31">
        <v>277</v>
      </c>
      <c r="H10" s="32" t="e">
        <f>D406+D442</f>
        <v>#REF!</v>
      </c>
    </row>
    <row r="11" spans="1:10" ht="15" customHeight="1" x14ac:dyDescent="0.2">
      <c r="A11" s="29" t="s">
        <v>155</v>
      </c>
      <c r="B11" s="2" t="s">
        <v>117</v>
      </c>
      <c r="C11" s="2"/>
      <c r="D11" s="41"/>
      <c r="E11" s="26"/>
      <c r="G11" s="31">
        <v>718</v>
      </c>
      <c r="H11" s="33" t="e">
        <f>D462</f>
        <v>#REF!</v>
      </c>
    </row>
    <row r="12" spans="1:10" ht="15" customHeight="1" x14ac:dyDescent="0.2">
      <c r="A12" s="29" t="s">
        <v>156</v>
      </c>
      <c r="B12" s="26" t="s">
        <v>118</v>
      </c>
      <c r="C12" s="2"/>
      <c r="D12" s="41"/>
      <c r="E12" s="26"/>
      <c r="G12" s="31" t="s">
        <v>148</v>
      </c>
      <c r="H12" s="43" t="e">
        <f>H11+H10+H9+H8+H7+H6+H5+H4</f>
        <v>#REF!</v>
      </c>
    </row>
    <row r="13" spans="1:10" ht="15" customHeight="1" x14ac:dyDescent="0.2">
      <c r="A13" s="29" t="s">
        <v>157</v>
      </c>
      <c r="B13" s="2" t="s">
        <v>80</v>
      </c>
      <c r="C13" s="2"/>
      <c r="D13" s="41"/>
      <c r="E13" s="26"/>
      <c r="G13" s="44"/>
      <c r="H13" s="45"/>
      <c r="J13" s="48" t="e">
        <f>D9+I554</f>
        <v>#REF!</v>
      </c>
    </row>
    <row r="14" spans="1:10" ht="15" customHeight="1" x14ac:dyDescent="0.2">
      <c r="A14" s="54"/>
      <c r="B14" s="56"/>
      <c r="C14" s="2"/>
      <c r="D14" s="47"/>
      <c r="E14" s="26"/>
      <c r="H14" s="48"/>
    </row>
    <row r="15" spans="1:10" ht="15" customHeight="1" x14ac:dyDescent="0.2">
      <c r="A15" s="22"/>
      <c r="B15" s="57"/>
      <c r="C15" s="65" t="s">
        <v>28</v>
      </c>
      <c r="D15" s="91"/>
      <c r="E15" s="26"/>
      <c r="G15" s="51">
        <v>640</v>
      </c>
      <c r="H15" s="28" t="e">
        <f>H4</f>
        <v>#REF!</v>
      </c>
    </row>
    <row r="16" spans="1:10" ht="15" customHeight="1" x14ac:dyDescent="0.2">
      <c r="A16" s="52" t="s">
        <v>30</v>
      </c>
      <c r="B16" s="844" t="e">
        <f ca="1">SPELLNUMBER(D9)</f>
        <v>#NAME?</v>
      </c>
      <c r="C16" s="845"/>
      <c r="D16" s="845"/>
      <c r="E16" s="846"/>
      <c r="G16" s="54">
        <v>641</v>
      </c>
      <c r="H16" s="32" t="e">
        <f>D45</f>
        <v>#REF!</v>
      </c>
    </row>
    <row r="17" spans="1:8" ht="15" customHeight="1" x14ac:dyDescent="0.2">
      <c r="A17" s="55"/>
      <c r="B17" s="56"/>
      <c r="C17" s="55"/>
      <c r="D17" s="55"/>
      <c r="E17" s="55"/>
      <c r="G17" s="54">
        <v>644</v>
      </c>
      <c r="H17" s="32" t="e">
        <f>D65</f>
        <v>#REF!</v>
      </c>
    </row>
    <row r="18" spans="1:8" ht="13.5" x14ac:dyDescent="0.2">
      <c r="A18" s="55"/>
      <c r="B18" s="55"/>
      <c r="C18" s="55"/>
      <c r="D18" s="55"/>
      <c r="E18" s="55"/>
      <c r="G18" s="54">
        <v>667</v>
      </c>
      <c r="H18" s="32" t="e">
        <f>D101</f>
        <v>#REF!</v>
      </c>
    </row>
    <row r="19" spans="1:8" x14ac:dyDescent="0.2">
      <c r="A19" s="57" t="s">
        <v>31</v>
      </c>
      <c r="B19" s="57"/>
      <c r="C19" s="57"/>
      <c r="D19" s="57"/>
      <c r="E19" s="57"/>
      <c r="G19" s="31" t="s">
        <v>148</v>
      </c>
      <c r="H19" s="58" t="e">
        <f>H18+H17+H16+H15</f>
        <v>#REF!</v>
      </c>
    </row>
    <row r="20" spans="1:8" x14ac:dyDescent="0.2">
      <c r="A20" s="57" t="s">
        <v>32</v>
      </c>
      <c r="B20" s="59" t="s">
        <v>33</v>
      </c>
      <c r="C20" s="60"/>
      <c r="D20" s="60" t="s">
        <v>47</v>
      </c>
      <c r="G20" s="44"/>
      <c r="H20" s="45"/>
    </row>
    <row r="21" spans="1:8" x14ac:dyDescent="0.2">
      <c r="A21" s="57"/>
      <c r="B21" s="59"/>
      <c r="C21" s="60"/>
      <c r="D21" s="60"/>
    </row>
    <row r="22" spans="1:8" x14ac:dyDescent="0.2">
      <c r="A22" s="57"/>
      <c r="B22" s="59"/>
      <c r="C22" s="60"/>
      <c r="D22" s="60"/>
    </row>
    <row r="23" spans="1:8" x14ac:dyDescent="0.2">
      <c r="A23" s="57"/>
      <c r="B23" s="59"/>
      <c r="C23" s="60"/>
      <c r="D23" s="60"/>
    </row>
    <row r="24" spans="1:8" x14ac:dyDescent="0.2">
      <c r="A24" s="57"/>
      <c r="B24" s="59"/>
      <c r="C24" s="60"/>
      <c r="D24" s="60"/>
    </row>
    <row r="25" spans="1:8" x14ac:dyDescent="0.2">
      <c r="A25" s="57"/>
      <c r="B25" s="59"/>
      <c r="C25" s="60"/>
      <c r="D25" s="60"/>
    </row>
    <row r="26" spans="1:8" x14ac:dyDescent="0.2">
      <c r="A26" s="57"/>
      <c r="B26" s="59"/>
      <c r="C26" s="60"/>
      <c r="D26" s="60"/>
    </row>
    <row r="27" spans="1:8" x14ac:dyDescent="0.2">
      <c r="A27" s="57"/>
      <c r="B27" s="59"/>
      <c r="C27" s="60"/>
      <c r="D27" s="60"/>
    </row>
    <row r="28" spans="1:8" x14ac:dyDescent="0.2">
      <c r="A28" s="57"/>
      <c r="B28" s="59"/>
      <c r="C28" s="60"/>
      <c r="D28" s="60"/>
    </row>
    <row r="29" spans="1:8" x14ac:dyDescent="0.2">
      <c r="A29" s="57"/>
      <c r="B29" s="59"/>
      <c r="C29" s="60"/>
      <c r="D29" s="60"/>
    </row>
    <row r="30" spans="1:8" x14ac:dyDescent="0.2">
      <c r="A30" s="57"/>
      <c r="B30" s="59"/>
      <c r="C30" s="60"/>
      <c r="D30" s="60"/>
    </row>
    <row r="31" spans="1:8" x14ac:dyDescent="0.2">
      <c r="A31" s="57"/>
      <c r="B31" s="59"/>
      <c r="C31" s="60"/>
      <c r="D31" s="60"/>
    </row>
    <row r="32" spans="1:8" x14ac:dyDescent="0.2">
      <c r="A32" s="57"/>
      <c r="B32" s="59"/>
      <c r="C32" s="60"/>
      <c r="D32" s="60"/>
    </row>
    <row r="33" spans="1:5" x14ac:dyDescent="0.2">
      <c r="A33" s="57"/>
      <c r="B33" s="59"/>
      <c r="C33" s="60"/>
      <c r="D33" s="60"/>
    </row>
    <row r="34" spans="1:5" x14ac:dyDescent="0.2">
      <c r="A34" s="57"/>
      <c r="B34" s="59"/>
      <c r="C34" s="60"/>
      <c r="D34" s="60"/>
    </row>
    <row r="35" spans="1:5" x14ac:dyDescent="0.2">
      <c r="A35" s="57"/>
      <c r="B35" s="59"/>
      <c r="C35" s="60"/>
      <c r="D35" s="60"/>
    </row>
    <row r="36" spans="1:5" x14ac:dyDescent="0.2">
      <c r="A36" s="57"/>
      <c r="B36" s="59"/>
      <c r="C36" s="60"/>
      <c r="D36" s="60"/>
    </row>
    <row r="37" spans="1:5" ht="18" x14ac:dyDescent="0.2">
      <c r="A37" s="831" t="s">
        <v>56</v>
      </c>
      <c r="B37" s="831"/>
      <c r="C37" s="831"/>
      <c r="D37" s="831"/>
      <c r="E37" s="15" t="s">
        <v>23</v>
      </c>
    </row>
    <row r="38" spans="1:5" s="9" customFormat="1" ht="16.5" x14ac:dyDescent="0.3">
      <c r="A38" s="7" t="s">
        <v>10</v>
      </c>
      <c r="B38" s="8" t="s">
        <v>103</v>
      </c>
      <c r="D38" s="11" t="str">
        <f>D2</f>
        <v xml:space="preserve">DATE : </v>
      </c>
      <c r="E38" s="208" t="e">
        <f>E2</f>
        <v>#REF!</v>
      </c>
    </row>
    <row r="39" spans="1:5" ht="25.5" x14ac:dyDescent="0.2">
      <c r="A39" s="17"/>
      <c r="B39" s="18" t="s">
        <v>24</v>
      </c>
      <c r="C39" s="19" t="s">
        <v>25</v>
      </c>
      <c r="D39" s="20" t="s">
        <v>26</v>
      </c>
      <c r="E39" s="21" t="s">
        <v>41</v>
      </c>
    </row>
    <row r="40" spans="1:5" ht="15.75" x14ac:dyDescent="0.2">
      <c r="A40" s="22" t="s">
        <v>27</v>
      </c>
      <c r="B40" s="23" t="s">
        <v>109</v>
      </c>
      <c r="C40" s="24">
        <v>641</v>
      </c>
      <c r="D40" s="25" t="e">
        <f>#REF!</f>
        <v>#REF!</v>
      </c>
      <c r="E40" s="26"/>
    </row>
    <row r="41" spans="1:5" ht="15.75" x14ac:dyDescent="0.2">
      <c r="A41" s="832" t="s">
        <v>177</v>
      </c>
      <c r="B41" s="833"/>
      <c r="C41" s="29"/>
      <c r="D41" s="30"/>
      <c r="E41" s="26"/>
    </row>
    <row r="42" spans="1:5" ht="15.75" x14ac:dyDescent="0.2">
      <c r="A42" s="834"/>
      <c r="B42" s="835"/>
      <c r="C42" s="29"/>
      <c r="D42" s="30"/>
      <c r="E42" s="26"/>
    </row>
    <row r="43" spans="1:5" ht="15.75" x14ac:dyDescent="0.2">
      <c r="A43" s="834"/>
      <c r="B43" s="835"/>
      <c r="C43" s="29"/>
      <c r="D43" s="30"/>
      <c r="E43" s="26"/>
    </row>
    <row r="44" spans="1:5" ht="15.75" x14ac:dyDescent="0.2">
      <c r="A44" s="34"/>
      <c r="B44" s="35"/>
      <c r="C44" s="36"/>
      <c r="D44" s="30"/>
      <c r="E44" s="26"/>
    </row>
    <row r="45" spans="1:5" ht="15.75" x14ac:dyDescent="0.2">
      <c r="A45" s="22"/>
      <c r="B45" s="37"/>
      <c r="C45" s="38" t="s">
        <v>28</v>
      </c>
      <c r="D45" s="25" t="e">
        <f>D40</f>
        <v>#REF!</v>
      </c>
      <c r="E45" s="26"/>
    </row>
    <row r="46" spans="1:5" ht="15.75" x14ac:dyDescent="0.2">
      <c r="A46" s="22" t="s">
        <v>29</v>
      </c>
      <c r="B46" s="23" t="s">
        <v>119</v>
      </c>
      <c r="C46" s="24">
        <v>110</v>
      </c>
      <c r="D46" s="41"/>
      <c r="E46" s="26"/>
    </row>
    <row r="47" spans="1:5" ht="15.75" x14ac:dyDescent="0.2">
      <c r="A47" s="42"/>
      <c r="B47" s="40"/>
      <c r="C47" s="2"/>
      <c r="D47" s="41"/>
      <c r="E47" s="26"/>
    </row>
    <row r="48" spans="1:5" ht="15.75" x14ac:dyDescent="0.2">
      <c r="A48" s="42"/>
      <c r="B48" s="40"/>
      <c r="C48" s="2"/>
      <c r="D48" s="41"/>
      <c r="E48" s="26"/>
    </row>
    <row r="49" spans="1:8" ht="15.75" x14ac:dyDescent="0.2">
      <c r="A49" s="42"/>
      <c r="B49" s="46"/>
      <c r="C49" s="2"/>
      <c r="D49" s="41"/>
      <c r="E49" s="26"/>
    </row>
    <row r="50" spans="1:8" ht="15.75" x14ac:dyDescent="0.2">
      <c r="A50" s="193"/>
      <c r="B50" s="57"/>
      <c r="C50" s="2"/>
      <c r="D50" s="47"/>
      <c r="E50" s="26"/>
    </row>
    <row r="51" spans="1:8" ht="15.75" x14ac:dyDescent="0.2">
      <c r="A51" s="22"/>
      <c r="B51" s="57"/>
      <c r="C51" s="65" t="s">
        <v>28</v>
      </c>
      <c r="D51" s="90"/>
      <c r="E51" s="26"/>
    </row>
    <row r="52" spans="1:8" ht="13.5" x14ac:dyDescent="0.2">
      <c r="A52" s="52" t="s">
        <v>30</v>
      </c>
      <c r="B52" s="844" t="e">
        <f ca="1">SPELLNUMBER(D45)</f>
        <v>#NAME?</v>
      </c>
      <c r="C52" s="845"/>
      <c r="D52" s="845"/>
      <c r="E52" s="846"/>
    </row>
    <row r="53" spans="1:8" ht="13.5" x14ac:dyDescent="0.2">
      <c r="A53" s="55"/>
      <c r="B53" s="55"/>
      <c r="C53" s="55"/>
      <c r="D53" s="55"/>
      <c r="E53" s="55"/>
    </row>
    <row r="54" spans="1:8" ht="13.5" x14ac:dyDescent="0.2">
      <c r="A54" s="55"/>
      <c r="B54" s="55"/>
      <c r="C54" s="55"/>
      <c r="D54" s="55"/>
      <c r="E54" s="55"/>
    </row>
    <row r="55" spans="1:8" x14ac:dyDescent="0.2">
      <c r="A55" s="57" t="s">
        <v>31</v>
      </c>
      <c r="B55" s="57"/>
      <c r="C55" s="57"/>
      <c r="D55" s="57"/>
      <c r="E55" s="57"/>
    </row>
    <row r="56" spans="1:8" x14ac:dyDescent="0.2">
      <c r="A56" s="57" t="s">
        <v>32</v>
      </c>
      <c r="B56" s="59" t="s">
        <v>33</v>
      </c>
      <c r="C56" s="60"/>
      <c r="D56" s="60" t="s">
        <v>47</v>
      </c>
    </row>
    <row r="57" spans="1:8" ht="18" x14ac:dyDescent="0.2">
      <c r="A57" s="831" t="s">
        <v>56</v>
      </c>
      <c r="B57" s="831"/>
      <c r="C57" s="831"/>
      <c r="D57" s="831"/>
      <c r="E57" s="15" t="s">
        <v>23</v>
      </c>
    </row>
    <row r="58" spans="1:8" ht="16.5" x14ac:dyDescent="0.3">
      <c r="A58" s="7" t="s">
        <v>10</v>
      </c>
      <c r="B58" s="8" t="s">
        <v>103</v>
      </c>
      <c r="C58" s="9"/>
      <c r="D58" s="11" t="str">
        <f>D2</f>
        <v xml:space="preserve">DATE : </v>
      </c>
      <c r="E58" s="207" t="e">
        <f>E2</f>
        <v>#REF!</v>
      </c>
    </row>
    <row r="59" spans="1:8" ht="25.5" x14ac:dyDescent="0.2">
      <c r="A59" s="17"/>
      <c r="B59" s="18" t="s">
        <v>24</v>
      </c>
      <c r="C59" s="19" t="s">
        <v>25</v>
      </c>
      <c r="D59" s="20" t="s">
        <v>26</v>
      </c>
      <c r="E59" s="21" t="s">
        <v>41</v>
      </c>
    </row>
    <row r="60" spans="1:8" ht="15.75" x14ac:dyDescent="0.2">
      <c r="A60" s="22" t="s">
        <v>27</v>
      </c>
      <c r="B60" s="23" t="s">
        <v>136</v>
      </c>
      <c r="C60" s="24">
        <v>644</v>
      </c>
      <c r="D60" s="25" t="e">
        <f>#REF!</f>
        <v>#REF!</v>
      </c>
      <c r="E60" s="26"/>
    </row>
    <row r="61" spans="1:8" ht="15.75" x14ac:dyDescent="0.2">
      <c r="A61" s="832" t="s">
        <v>178</v>
      </c>
      <c r="B61" s="833"/>
      <c r="C61" s="29"/>
      <c r="D61" s="30"/>
      <c r="E61" s="26"/>
    </row>
    <row r="62" spans="1:8" ht="15.75" x14ac:dyDescent="0.2">
      <c r="A62" s="834"/>
      <c r="B62" s="835"/>
      <c r="C62" s="29"/>
      <c r="D62" s="30"/>
      <c r="E62" s="26"/>
      <c r="H62" s="48"/>
    </row>
    <row r="63" spans="1:8" ht="15.75" x14ac:dyDescent="0.2">
      <c r="A63" s="834"/>
      <c r="B63" s="835"/>
      <c r="C63" s="29"/>
      <c r="D63" s="30"/>
      <c r="E63" s="26"/>
    </row>
    <row r="64" spans="1:8" ht="15.75" x14ac:dyDescent="0.2">
      <c r="A64" s="34"/>
      <c r="B64" s="35"/>
      <c r="C64" s="36"/>
      <c r="D64" s="30"/>
      <c r="E64" s="26"/>
    </row>
    <row r="65" spans="1:7" ht="15.75" x14ac:dyDescent="0.2">
      <c r="A65" s="22"/>
      <c r="B65" s="37"/>
      <c r="C65" s="38" t="s">
        <v>28</v>
      </c>
      <c r="D65" s="25" t="e">
        <f>D60</f>
        <v>#REF!</v>
      </c>
      <c r="E65" s="26"/>
    </row>
    <row r="66" spans="1:7" ht="15.75" x14ac:dyDescent="0.2">
      <c r="A66" s="22" t="s">
        <v>29</v>
      </c>
      <c r="B66" s="23" t="s">
        <v>119</v>
      </c>
      <c r="C66" s="24">
        <v>110</v>
      </c>
      <c r="D66" s="41"/>
      <c r="E66" s="26"/>
    </row>
    <row r="67" spans="1:7" ht="15.75" x14ac:dyDescent="0.2">
      <c r="A67" s="42"/>
      <c r="B67" s="40"/>
      <c r="C67" s="2"/>
      <c r="D67" s="41"/>
      <c r="E67" s="26"/>
    </row>
    <row r="68" spans="1:7" ht="15.75" x14ac:dyDescent="0.2">
      <c r="A68" s="42"/>
      <c r="B68" s="40"/>
      <c r="C68" s="36"/>
      <c r="D68" s="41"/>
      <c r="E68" s="26"/>
    </row>
    <row r="69" spans="1:7" ht="15.75" x14ac:dyDescent="0.2">
      <c r="A69" s="42"/>
      <c r="B69" s="40"/>
      <c r="C69" s="36"/>
      <c r="D69" s="41"/>
      <c r="E69" s="26"/>
    </row>
    <row r="70" spans="1:7" ht="15.75" x14ac:dyDescent="0.2">
      <c r="A70" s="193"/>
      <c r="B70" s="57"/>
      <c r="C70" s="2"/>
      <c r="D70" s="90"/>
      <c r="E70" s="26"/>
    </row>
    <row r="71" spans="1:7" ht="15.75" x14ac:dyDescent="0.2">
      <c r="A71" s="194"/>
      <c r="B71" s="57"/>
      <c r="C71" s="65" t="s">
        <v>28</v>
      </c>
      <c r="D71" s="90"/>
      <c r="E71" s="92"/>
    </row>
    <row r="72" spans="1:7" ht="13.5" x14ac:dyDescent="0.2">
      <c r="A72" s="53" t="s">
        <v>30</v>
      </c>
      <c r="B72" s="847" t="e">
        <f ca="1">SPELLNUMBER(D65)</f>
        <v>#NAME?</v>
      </c>
      <c r="C72" s="847"/>
      <c r="D72" s="847"/>
      <c r="E72" s="847"/>
    </row>
    <row r="73" spans="1:7" ht="13.5" x14ac:dyDescent="0.2">
      <c r="A73" s="55"/>
      <c r="B73" s="55"/>
      <c r="C73" s="55"/>
      <c r="D73" s="55"/>
      <c r="E73" s="55"/>
    </row>
    <row r="74" spans="1:7" ht="13.5" x14ac:dyDescent="0.2">
      <c r="A74" s="55"/>
      <c r="B74" s="55"/>
      <c r="C74" s="55"/>
      <c r="D74" s="55"/>
      <c r="E74" s="55"/>
    </row>
    <row r="75" spans="1:7" x14ac:dyDescent="0.2">
      <c r="A75" s="57" t="s">
        <v>31</v>
      </c>
      <c r="B75" s="57"/>
      <c r="C75" s="57"/>
      <c r="D75" s="57"/>
      <c r="E75" s="57"/>
    </row>
    <row r="76" spans="1:7" x14ac:dyDescent="0.2">
      <c r="A76" s="57" t="s">
        <v>32</v>
      </c>
      <c r="B76" s="59" t="s">
        <v>33</v>
      </c>
      <c r="C76" s="60"/>
      <c r="D76" s="60" t="s">
        <v>47</v>
      </c>
    </row>
    <row r="77" spans="1:7" x14ac:dyDescent="0.2">
      <c r="A77" s="57"/>
      <c r="B77" s="59"/>
      <c r="C77" s="60"/>
      <c r="D77" s="60"/>
      <c r="G77" s="48"/>
    </row>
    <row r="78" spans="1:7" x14ac:dyDescent="0.2">
      <c r="A78" s="57"/>
      <c r="B78" s="59"/>
      <c r="C78" s="60"/>
      <c r="D78" s="60"/>
    </row>
    <row r="79" spans="1:7" x14ac:dyDescent="0.2">
      <c r="A79" s="57"/>
      <c r="B79" s="59"/>
      <c r="C79" s="60"/>
      <c r="D79" s="60"/>
    </row>
    <row r="80" spans="1:7" x14ac:dyDescent="0.2">
      <c r="A80" s="57"/>
      <c r="B80" s="59"/>
      <c r="C80" s="60"/>
      <c r="D80" s="60"/>
    </row>
    <row r="81" spans="1:5" x14ac:dyDescent="0.2">
      <c r="A81" s="57"/>
      <c r="B81" s="59"/>
      <c r="C81" s="60"/>
      <c r="D81" s="60"/>
    </row>
    <row r="82" spans="1:5" x14ac:dyDescent="0.2">
      <c r="A82" s="57"/>
      <c r="B82" s="59"/>
      <c r="C82" s="60"/>
      <c r="D82" s="60"/>
    </row>
    <row r="83" spans="1:5" x14ac:dyDescent="0.2">
      <c r="A83" s="57"/>
      <c r="B83" s="59"/>
      <c r="C83" s="60"/>
      <c r="D83" s="60"/>
    </row>
    <row r="84" spans="1:5" x14ac:dyDescent="0.2">
      <c r="A84" s="57"/>
      <c r="B84" s="59"/>
      <c r="C84" s="60"/>
      <c r="D84" s="60"/>
    </row>
    <row r="85" spans="1:5" x14ac:dyDescent="0.2">
      <c r="A85" s="57"/>
      <c r="B85" s="59"/>
      <c r="C85" s="60"/>
      <c r="D85" s="60"/>
    </row>
    <row r="86" spans="1:5" x14ac:dyDescent="0.2">
      <c r="A86" s="57"/>
      <c r="B86" s="59"/>
      <c r="C86" s="60"/>
      <c r="D86" s="60"/>
    </row>
    <row r="87" spans="1:5" x14ac:dyDescent="0.2">
      <c r="A87" s="57"/>
      <c r="B87" s="59"/>
      <c r="C87" s="60"/>
      <c r="D87" s="60"/>
    </row>
    <row r="88" spans="1:5" x14ac:dyDescent="0.2">
      <c r="A88" s="57"/>
      <c r="B88" s="59"/>
      <c r="C88" s="60"/>
      <c r="D88" s="60"/>
    </row>
    <row r="89" spans="1:5" x14ac:dyDescent="0.2">
      <c r="A89" s="57"/>
      <c r="B89" s="59"/>
      <c r="C89" s="60"/>
      <c r="D89" s="60"/>
    </row>
    <row r="90" spans="1:5" x14ac:dyDescent="0.2">
      <c r="A90" s="57"/>
      <c r="B90" s="59"/>
      <c r="C90" s="60"/>
      <c r="D90" s="60"/>
    </row>
    <row r="91" spans="1:5" x14ac:dyDescent="0.2">
      <c r="A91" s="57"/>
      <c r="B91" s="59"/>
      <c r="C91" s="60"/>
      <c r="D91" s="60"/>
    </row>
    <row r="92" spans="1:5" x14ac:dyDescent="0.2">
      <c r="A92" s="57"/>
      <c r="B92" s="59"/>
      <c r="C92" s="60"/>
      <c r="D92" s="60"/>
    </row>
    <row r="93" spans="1:5" ht="18" x14ac:dyDescent="0.2">
      <c r="A93" s="831" t="s">
        <v>39</v>
      </c>
      <c r="B93" s="831"/>
      <c r="C93" s="831"/>
      <c r="D93" s="831"/>
      <c r="E93" s="15" t="s">
        <v>23</v>
      </c>
    </row>
    <row r="94" spans="1:5" ht="16.5" x14ac:dyDescent="0.3">
      <c r="A94" s="7" t="s">
        <v>10</v>
      </c>
      <c r="B94" s="8" t="s">
        <v>103</v>
      </c>
      <c r="C94" s="9"/>
      <c r="D94" s="11" t="str">
        <f>D58</f>
        <v xml:space="preserve">DATE : </v>
      </c>
      <c r="E94" s="208" t="e">
        <f>E58</f>
        <v>#REF!</v>
      </c>
    </row>
    <row r="95" spans="1:5" ht="25.5" x14ac:dyDescent="0.2">
      <c r="A95" s="17"/>
      <c r="B95" s="18" t="s">
        <v>24</v>
      </c>
      <c r="C95" s="19" t="s">
        <v>25</v>
      </c>
      <c r="D95" s="20" t="s">
        <v>26</v>
      </c>
      <c r="E95" s="21" t="s">
        <v>41</v>
      </c>
    </row>
    <row r="96" spans="1:5" ht="15" customHeight="1" x14ac:dyDescent="0.2">
      <c r="A96" s="22" t="s">
        <v>27</v>
      </c>
      <c r="B96" s="23" t="s">
        <v>137</v>
      </c>
      <c r="C96" s="24">
        <v>667</v>
      </c>
      <c r="D96" s="25" t="e">
        <f>#REF!</f>
        <v>#REF!</v>
      </c>
      <c r="E96" s="26"/>
    </row>
    <row r="97" spans="1:5" ht="15" customHeight="1" x14ac:dyDescent="0.2">
      <c r="A97" s="832" t="s">
        <v>179</v>
      </c>
      <c r="B97" s="833"/>
      <c r="C97" s="29"/>
      <c r="D97" s="30"/>
      <c r="E97" s="26"/>
    </row>
    <row r="98" spans="1:5" ht="15" customHeight="1" x14ac:dyDescent="0.2">
      <c r="A98" s="834"/>
      <c r="B98" s="835"/>
      <c r="C98" s="29"/>
      <c r="D98" s="30"/>
      <c r="E98" s="26"/>
    </row>
    <row r="99" spans="1:5" ht="15" customHeight="1" x14ac:dyDescent="0.2">
      <c r="A99" s="836"/>
      <c r="B99" s="837"/>
      <c r="C99" s="29"/>
      <c r="D99" s="30"/>
      <c r="E99" s="26"/>
    </row>
    <row r="100" spans="1:5" ht="15" customHeight="1" x14ac:dyDescent="0.2">
      <c r="A100" s="34"/>
      <c r="B100" s="35"/>
      <c r="C100" s="36"/>
      <c r="D100" s="30"/>
      <c r="E100" s="26"/>
    </row>
    <row r="101" spans="1:5" ht="15" customHeight="1" x14ac:dyDescent="0.2">
      <c r="A101" s="22"/>
      <c r="B101" s="37"/>
      <c r="C101" s="38" t="s">
        <v>28</v>
      </c>
      <c r="D101" s="25" t="e">
        <f>D96</f>
        <v>#REF!</v>
      </c>
      <c r="E101" s="26"/>
    </row>
    <row r="102" spans="1:5" ht="15" customHeight="1" x14ac:dyDescent="0.2">
      <c r="A102" s="49" t="s">
        <v>29</v>
      </c>
      <c r="B102" s="23" t="s">
        <v>119</v>
      </c>
      <c r="C102" s="24">
        <v>110</v>
      </c>
      <c r="D102" s="41"/>
      <c r="E102" s="26"/>
    </row>
    <row r="103" spans="1:5" ht="15" customHeight="1" x14ac:dyDescent="0.2">
      <c r="A103" s="42"/>
      <c r="B103" s="61"/>
      <c r="C103" s="2"/>
      <c r="D103" s="41"/>
      <c r="E103" s="26"/>
    </row>
    <row r="104" spans="1:5" ht="15" customHeight="1" x14ac:dyDescent="0.2">
      <c r="A104" s="42"/>
      <c r="B104" s="61"/>
      <c r="C104" s="2"/>
      <c r="D104" s="41"/>
      <c r="E104" s="26"/>
    </row>
    <row r="105" spans="1:5" ht="15" customHeight="1" x14ac:dyDescent="0.2">
      <c r="A105" s="42"/>
      <c r="B105" s="61"/>
      <c r="C105" s="2"/>
      <c r="D105" s="41"/>
      <c r="E105" s="26"/>
    </row>
    <row r="106" spans="1:5" ht="15" customHeight="1" x14ac:dyDescent="0.2">
      <c r="A106" s="34"/>
      <c r="B106" s="35"/>
      <c r="C106" s="2"/>
      <c r="D106" s="47"/>
      <c r="E106" s="26"/>
    </row>
    <row r="107" spans="1:5" ht="15" customHeight="1" x14ac:dyDescent="0.2">
      <c r="A107" s="22"/>
      <c r="B107" s="37"/>
      <c r="C107" s="50" t="s">
        <v>28</v>
      </c>
      <c r="D107" s="41"/>
      <c r="E107" s="26"/>
    </row>
    <row r="108" spans="1:5" ht="15" customHeight="1" x14ac:dyDescent="0.2">
      <c r="A108" s="52" t="s">
        <v>30</v>
      </c>
      <c r="B108" s="845" t="e">
        <f ca="1">SPELLNUMBER(D101)</f>
        <v>#NAME?</v>
      </c>
      <c r="C108" s="845"/>
      <c r="D108" s="845"/>
      <c r="E108" s="846"/>
    </row>
    <row r="109" spans="1:5" ht="13.5" x14ac:dyDescent="0.2">
      <c r="A109" s="55"/>
      <c r="B109" s="55"/>
      <c r="C109" s="55"/>
      <c r="D109" s="55"/>
      <c r="E109" s="55"/>
    </row>
    <row r="110" spans="1:5" ht="13.5" x14ac:dyDescent="0.2">
      <c r="A110" s="55"/>
      <c r="B110" s="55"/>
      <c r="C110" s="55"/>
      <c r="D110" s="55"/>
      <c r="E110" s="55"/>
    </row>
    <row r="111" spans="1:5" x14ac:dyDescent="0.2">
      <c r="A111" s="57" t="s">
        <v>31</v>
      </c>
      <c r="B111" s="57"/>
      <c r="C111" s="57"/>
      <c r="D111" s="57"/>
      <c r="E111" s="57"/>
    </row>
    <row r="112" spans="1:5" x14ac:dyDescent="0.2">
      <c r="A112" s="57" t="s">
        <v>32</v>
      </c>
      <c r="B112" s="59" t="s">
        <v>33</v>
      </c>
      <c r="C112" s="60"/>
      <c r="D112" s="60" t="s">
        <v>47</v>
      </c>
    </row>
    <row r="113" spans="1:5" ht="18" x14ac:dyDescent="0.2">
      <c r="A113" s="831" t="s">
        <v>56</v>
      </c>
      <c r="B113" s="831"/>
      <c r="C113" s="831"/>
      <c r="D113" s="831"/>
      <c r="E113" s="15" t="s">
        <v>23</v>
      </c>
    </row>
    <row r="114" spans="1:5" ht="16.5" x14ac:dyDescent="0.3">
      <c r="A114" s="7" t="s">
        <v>10</v>
      </c>
      <c r="B114" s="8" t="s">
        <v>103</v>
      </c>
      <c r="C114" s="9"/>
      <c r="D114" s="11" t="str">
        <f>D2</f>
        <v xml:space="preserve">DATE : </v>
      </c>
      <c r="E114" s="207" t="e">
        <f>E2</f>
        <v>#REF!</v>
      </c>
    </row>
    <row r="115" spans="1:5" ht="25.5" x14ac:dyDescent="0.2">
      <c r="A115" s="17"/>
      <c r="B115" s="18" t="s">
        <v>24</v>
      </c>
      <c r="C115" s="19" t="s">
        <v>25</v>
      </c>
      <c r="D115" s="20" t="s">
        <v>26</v>
      </c>
      <c r="E115" s="21" t="s">
        <v>41</v>
      </c>
    </row>
    <row r="116" spans="1:5" ht="15.75" x14ac:dyDescent="0.2">
      <c r="A116" s="22" t="s">
        <v>27</v>
      </c>
      <c r="B116" s="23" t="s">
        <v>138</v>
      </c>
      <c r="C116" s="24">
        <v>642</v>
      </c>
      <c r="D116" s="25" t="e">
        <f>#REF!</f>
        <v>#REF!</v>
      </c>
      <c r="E116" s="26"/>
    </row>
    <row r="117" spans="1:5" ht="15" customHeight="1" x14ac:dyDescent="0.2">
      <c r="A117" s="838" t="s">
        <v>180</v>
      </c>
      <c r="B117" s="839"/>
      <c r="C117" s="29"/>
      <c r="D117" s="30"/>
      <c r="E117" s="26"/>
    </row>
    <row r="118" spans="1:5" ht="15" customHeight="1" x14ac:dyDescent="0.2">
      <c r="A118" s="840"/>
      <c r="B118" s="841"/>
      <c r="C118" s="29"/>
      <c r="D118" s="30"/>
      <c r="E118" s="26"/>
    </row>
    <row r="119" spans="1:5" ht="15" customHeight="1" x14ac:dyDescent="0.2">
      <c r="A119" s="842"/>
      <c r="B119" s="843"/>
      <c r="C119" s="29"/>
      <c r="D119" s="30"/>
      <c r="E119" s="26"/>
    </row>
    <row r="120" spans="1:5" ht="15.75" x14ac:dyDescent="0.2">
      <c r="A120" s="62"/>
      <c r="B120" s="63"/>
      <c r="C120" s="36"/>
      <c r="D120" s="30"/>
      <c r="E120" s="26"/>
    </row>
    <row r="121" spans="1:5" ht="15.75" x14ac:dyDescent="0.2">
      <c r="A121" s="22"/>
      <c r="B121" s="37"/>
      <c r="C121" s="38" t="s">
        <v>28</v>
      </c>
      <c r="D121" s="25" t="e">
        <f>D116</f>
        <v>#REF!</v>
      </c>
      <c r="E121" s="26"/>
    </row>
    <row r="122" spans="1:5" ht="15.75" x14ac:dyDescent="0.2">
      <c r="A122" s="22" t="s">
        <v>29</v>
      </c>
      <c r="B122" s="23" t="s">
        <v>113</v>
      </c>
      <c r="C122" s="24">
        <v>227</v>
      </c>
      <c r="D122" s="41"/>
      <c r="E122" s="26"/>
    </row>
    <row r="123" spans="1:5" ht="15.75" x14ac:dyDescent="0.2">
      <c r="A123" s="42"/>
      <c r="B123" s="40"/>
      <c r="C123" s="2"/>
      <c r="D123" s="41"/>
      <c r="E123" s="26"/>
    </row>
    <row r="124" spans="1:5" ht="15.75" x14ac:dyDescent="0.2">
      <c r="A124" s="42"/>
      <c r="B124" s="40"/>
      <c r="C124" s="2"/>
      <c r="D124" s="41"/>
      <c r="E124" s="26"/>
    </row>
    <row r="125" spans="1:5" ht="15.75" x14ac:dyDescent="0.2">
      <c r="A125" s="42"/>
      <c r="B125" s="40"/>
      <c r="C125" s="2"/>
      <c r="D125" s="47"/>
      <c r="E125" s="26"/>
    </row>
    <row r="126" spans="1:5" ht="15.75" x14ac:dyDescent="0.2">
      <c r="A126" s="193"/>
      <c r="B126" s="57"/>
      <c r="C126" s="2"/>
      <c r="D126" s="47"/>
      <c r="E126" s="26"/>
    </row>
    <row r="127" spans="1:5" ht="15.75" x14ac:dyDescent="0.2">
      <c r="A127" s="22"/>
      <c r="B127" s="57"/>
      <c r="C127" s="65" t="s">
        <v>28</v>
      </c>
      <c r="D127" s="91"/>
      <c r="E127" s="92"/>
    </row>
    <row r="128" spans="1:5" ht="13.5" x14ac:dyDescent="0.2">
      <c r="A128" s="52" t="s">
        <v>30</v>
      </c>
      <c r="B128" s="847" t="e">
        <f ca="1">SPELLNUMBER(D121)</f>
        <v>#NAME?</v>
      </c>
      <c r="C128" s="847"/>
      <c r="D128" s="847"/>
      <c r="E128" s="847"/>
    </row>
    <row r="129" spans="1:5" ht="13.5" x14ac:dyDescent="0.2">
      <c r="A129" s="55"/>
      <c r="B129" s="55"/>
      <c r="C129" s="55"/>
      <c r="D129" s="55"/>
      <c r="E129" s="55"/>
    </row>
    <row r="130" spans="1:5" ht="13.5" x14ac:dyDescent="0.2">
      <c r="A130" s="55"/>
      <c r="B130" s="55"/>
      <c r="C130" s="55"/>
      <c r="D130" s="55"/>
      <c r="E130" s="55"/>
    </row>
    <row r="131" spans="1:5" x14ac:dyDescent="0.2">
      <c r="A131" s="57" t="s">
        <v>31</v>
      </c>
      <c r="B131" s="57"/>
      <c r="C131" s="57"/>
      <c r="D131" s="57"/>
      <c r="E131" s="57"/>
    </row>
    <row r="132" spans="1:5" x14ac:dyDescent="0.2">
      <c r="A132" s="57" t="s">
        <v>32</v>
      </c>
      <c r="B132" s="59" t="s">
        <v>33</v>
      </c>
      <c r="C132" s="60"/>
      <c r="D132" s="60" t="s">
        <v>47</v>
      </c>
    </row>
    <row r="133" spans="1:5" x14ac:dyDescent="0.2">
      <c r="A133" s="57"/>
      <c r="B133" s="59"/>
      <c r="C133" s="60"/>
      <c r="D133" s="60"/>
    </row>
    <row r="134" spans="1:5" x14ac:dyDescent="0.2">
      <c r="A134" s="57"/>
      <c r="B134" s="59"/>
      <c r="C134" s="60"/>
      <c r="D134" s="60"/>
    </row>
    <row r="135" spans="1:5" x14ac:dyDescent="0.2">
      <c r="A135" s="57"/>
      <c r="B135" s="59"/>
      <c r="C135" s="60"/>
      <c r="D135" s="60"/>
    </row>
    <row r="136" spans="1:5" x14ac:dyDescent="0.2">
      <c r="A136" s="57"/>
      <c r="B136" s="59"/>
      <c r="C136" s="60"/>
      <c r="D136" s="60"/>
    </row>
    <row r="137" spans="1:5" x14ac:dyDescent="0.2">
      <c r="A137" s="57"/>
      <c r="B137" s="59"/>
      <c r="C137" s="60"/>
      <c r="D137" s="60"/>
    </row>
    <row r="138" spans="1:5" x14ac:dyDescent="0.2">
      <c r="A138" s="57"/>
      <c r="B138" s="59"/>
      <c r="C138" s="60"/>
      <c r="D138" s="60"/>
    </row>
    <row r="139" spans="1:5" x14ac:dyDescent="0.2">
      <c r="A139" s="57"/>
      <c r="B139" s="59"/>
      <c r="C139" s="60"/>
      <c r="D139" s="60"/>
    </row>
    <row r="140" spans="1:5" x14ac:dyDescent="0.2">
      <c r="A140" s="57"/>
      <c r="B140" s="59"/>
      <c r="C140" s="60"/>
      <c r="D140" s="60"/>
    </row>
    <row r="141" spans="1:5" x14ac:dyDescent="0.2">
      <c r="A141" s="57"/>
      <c r="B141" s="59"/>
      <c r="C141" s="60"/>
      <c r="D141" s="60"/>
    </row>
    <row r="142" spans="1:5" x14ac:dyDescent="0.2">
      <c r="A142" s="57"/>
      <c r="B142" s="59"/>
      <c r="C142" s="60"/>
      <c r="D142" s="60"/>
    </row>
    <row r="143" spans="1:5" x14ac:dyDescent="0.2">
      <c r="A143" s="57"/>
      <c r="B143" s="59"/>
      <c r="C143" s="60"/>
      <c r="D143" s="60"/>
    </row>
    <row r="144" spans="1:5" x14ac:dyDescent="0.2">
      <c r="A144" s="57"/>
      <c r="B144" s="59"/>
      <c r="C144" s="60"/>
      <c r="D144" s="60"/>
    </row>
    <row r="145" spans="1:5" x14ac:dyDescent="0.2">
      <c r="A145" s="57"/>
      <c r="B145" s="59"/>
      <c r="C145" s="60"/>
      <c r="D145" s="60"/>
    </row>
    <row r="146" spans="1:5" x14ac:dyDescent="0.2">
      <c r="A146" s="57"/>
      <c r="B146" s="59"/>
      <c r="C146" s="60"/>
      <c r="D146" s="60"/>
    </row>
    <row r="147" spans="1:5" x14ac:dyDescent="0.2">
      <c r="A147" s="57"/>
      <c r="B147" s="59"/>
      <c r="C147" s="60"/>
      <c r="D147" s="60"/>
    </row>
    <row r="148" spans="1:5" x14ac:dyDescent="0.2">
      <c r="A148" s="57"/>
      <c r="B148" s="59"/>
      <c r="C148" s="60"/>
      <c r="D148" s="60"/>
    </row>
    <row r="149" spans="1:5" ht="18" x14ac:dyDescent="0.2">
      <c r="A149" s="831" t="s">
        <v>56</v>
      </c>
      <c r="B149" s="831"/>
      <c r="C149" s="831"/>
      <c r="D149" s="831"/>
      <c r="E149" s="15" t="s">
        <v>23</v>
      </c>
    </row>
    <row r="150" spans="1:5" ht="16.5" x14ac:dyDescent="0.3">
      <c r="A150" s="7" t="s">
        <v>10</v>
      </c>
      <c r="B150" s="8" t="s">
        <v>103</v>
      </c>
      <c r="C150" s="9"/>
      <c r="D150" s="11" t="str">
        <f>D114</f>
        <v xml:space="preserve">DATE : </v>
      </c>
      <c r="E150" s="208" t="e">
        <f>E114</f>
        <v>#REF!</v>
      </c>
    </row>
    <row r="151" spans="1:5" ht="25.5" x14ac:dyDescent="0.2">
      <c r="A151" s="17"/>
      <c r="B151" s="18" t="s">
        <v>24</v>
      </c>
      <c r="C151" s="19" t="s">
        <v>25</v>
      </c>
      <c r="D151" s="20" t="s">
        <v>26</v>
      </c>
      <c r="E151" s="21" t="s">
        <v>41</v>
      </c>
    </row>
    <row r="152" spans="1:5" ht="15.75" x14ac:dyDescent="0.2">
      <c r="A152" s="22" t="s">
        <v>27</v>
      </c>
      <c r="B152" s="23" t="s">
        <v>138</v>
      </c>
      <c r="C152" s="24">
        <v>642</v>
      </c>
      <c r="D152" s="25"/>
      <c r="E152" s="26"/>
    </row>
    <row r="153" spans="1:5" ht="15" customHeight="1" x14ac:dyDescent="0.2">
      <c r="A153" s="848"/>
      <c r="B153" s="849"/>
      <c r="C153" s="29"/>
      <c r="D153" s="30"/>
      <c r="E153" s="26"/>
    </row>
    <row r="154" spans="1:5" ht="15.75" x14ac:dyDescent="0.2">
      <c r="A154" s="848"/>
      <c r="B154" s="849"/>
      <c r="C154" s="29"/>
      <c r="D154" s="30"/>
      <c r="E154" s="26"/>
    </row>
    <row r="155" spans="1:5" ht="15.75" x14ac:dyDescent="0.2">
      <c r="A155" s="848"/>
      <c r="B155" s="849"/>
      <c r="C155" s="29"/>
      <c r="D155" s="30"/>
      <c r="E155" s="26"/>
    </row>
    <row r="156" spans="1:5" ht="15.75" x14ac:dyDescent="0.2">
      <c r="A156" s="34"/>
      <c r="B156" s="35"/>
      <c r="C156" s="36"/>
      <c r="D156" s="30"/>
      <c r="E156" s="26"/>
    </row>
    <row r="157" spans="1:5" ht="15.75" x14ac:dyDescent="0.2">
      <c r="A157" s="22"/>
      <c r="B157" s="37"/>
      <c r="C157" s="38" t="s">
        <v>28</v>
      </c>
      <c r="D157" s="25"/>
      <c r="E157" s="26"/>
    </row>
    <row r="158" spans="1:5" ht="15.75" x14ac:dyDescent="0.2">
      <c r="A158" s="22" t="s">
        <v>29</v>
      </c>
      <c r="B158" s="23" t="s">
        <v>113</v>
      </c>
      <c r="C158" s="24">
        <v>227</v>
      </c>
      <c r="D158" s="25" t="e">
        <f>D121</f>
        <v>#REF!</v>
      </c>
      <c r="E158" s="26"/>
    </row>
    <row r="159" spans="1:5" ht="15" customHeight="1" x14ac:dyDescent="0.2">
      <c r="A159" s="832" t="s">
        <v>181</v>
      </c>
      <c r="B159" s="833"/>
      <c r="C159" s="2"/>
      <c r="D159" s="41"/>
      <c r="E159" s="26"/>
    </row>
    <row r="160" spans="1:5" ht="15" customHeight="1" x14ac:dyDescent="0.2">
      <c r="A160" s="834"/>
      <c r="B160" s="835"/>
      <c r="C160" s="2"/>
      <c r="D160" s="41"/>
      <c r="E160" s="26"/>
    </row>
    <row r="161" spans="1:5" ht="15" customHeight="1" x14ac:dyDescent="0.2">
      <c r="A161" s="836"/>
      <c r="B161" s="837"/>
      <c r="C161" s="2"/>
      <c r="D161" s="41"/>
      <c r="E161" s="26"/>
    </row>
    <row r="162" spans="1:5" ht="15.75" x14ac:dyDescent="0.2">
      <c r="A162" s="193"/>
      <c r="B162" s="64"/>
      <c r="C162" s="2"/>
      <c r="D162" s="47"/>
      <c r="E162" s="26"/>
    </row>
    <row r="163" spans="1:5" ht="15.75" x14ac:dyDescent="0.2">
      <c r="A163" s="22"/>
      <c r="B163" s="57"/>
      <c r="C163" s="65" t="s">
        <v>28</v>
      </c>
      <c r="D163" s="66" t="e">
        <f>D158</f>
        <v>#REF!</v>
      </c>
      <c r="E163" s="26"/>
    </row>
    <row r="164" spans="1:5" ht="13.5" x14ac:dyDescent="0.2">
      <c r="A164" s="52" t="s">
        <v>30</v>
      </c>
      <c r="B164" s="847" t="e">
        <f ca="1">B128</f>
        <v>#NAME?</v>
      </c>
      <c r="C164" s="847"/>
      <c r="D164" s="847"/>
      <c r="E164" s="847"/>
    </row>
    <row r="165" spans="1:5" ht="13.5" x14ac:dyDescent="0.2">
      <c r="A165" s="55"/>
      <c r="B165" s="55"/>
      <c r="C165" s="55"/>
      <c r="D165" s="55"/>
      <c r="E165" s="55"/>
    </row>
    <row r="166" spans="1:5" x14ac:dyDescent="0.2">
      <c r="A166" s="57" t="s">
        <v>31</v>
      </c>
      <c r="B166" s="57"/>
      <c r="C166" s="57"/>
      <c r="D166" s="57"/>
      <c r="E166" s="57"/>
    </row>
    <row r="167" spans="1:5" x14ac:dyDescent="0.2">
      <c r="A167" s="57"/>
      <c r="B167" s="57"/>
      <c r="C167" s="57"/>
      <c r="D167" s="57"/>
      <c r="E167" s="57"/>
    </row>
    <row r="168" spans="1:5" x14ac:dyDescent="0.2">
      <c r="A168" s="57" t="s">
        <v>32</v>
      </c>
      <c r="B168" s="59" t="s">
        <v>33</v>
      </c>
      <c r="C168" s="60"/>
      <c r="D168" s="60" t="s">
        <v>47</v>
      </c>
    </row>
    <row r="169" spans="1:5" ht="18" x14ac:dyDescent="0.2">
      <c r="A169" s="831" t="str">
        <f>A1</f>
        <v>Bangladesh Development Bank Limited</v>
      </c>
      <c r="B169" s="831"/>
      <c r="C169" s="831"/>
      <c r="D169" s="831"/>
      <c r="E169" s="15" t="s">
        <v>23</v>
      </c>
    </row>
    <row r="170" spans="1:5" ht="16.5" x14ac:dyDescent="0.3">
      <c r="A170" s="7" t="s">
        <v>10</v>
      </c>
      <c r="B170" s="8" t="s">
        <v>103</v>
      </c>
      <c r="C170" s="9"/>
      <c r="D170" s="11" t="str">
        <f>D2</f>
        <v xml:space="preserve">DATE : </v>
      </c>
      <c r="E170" s="207" t="e">
        <f>E2</f>
        <v>#REF!</v>
      </c>
    </row>
    <row r="171" spans="1:5" ht="25.5" x14ac:dyDescent="0.2">
      <c r="A171" s="17"/>
      <c r="B171" s="18" t="s">
        <v>24</v>
      </c>
      <c r="C171" s="19" t="s">
        <v>25</v>
      </c>
      <c r="D171" s="20" t="s">
        <v>26</v>
      </c>
      <c r="E171" s="21" t="s">
        <v>42</v>
      </c>
    </row>
    <row r="172" spans="1:5" ht="15" customHeight="1" x14ac:dyDescent="0.2">
      <c r="A172" s="22" t="s">
        <v>27</v>
      </c>
      <c r="B172" s="23" t="s">
        <v>139</v>
      </c>
      <c r="C172" s="24">
        <v>671</v>
      </c>
      <c r="D172" s="25"/>
      <c r="E172" s="26"/>
    </row>
    <row r="173" spans="1:5" ht="15" customHeight="1" x14ac:dyDescent="0.2">
      <c r="A173" s="832" t="s">
        <v>182</v>
      </c>
      <c r="B173" s="833"/>
      <c r="C173" s="29"/>
      <c r="D173" s="68" t="e">
        <f>#REF!</f>
        <v>#REF!</v>
      </c>
      <c r="E173" s="26"/>
    </row>
    <row r="174" spans="1:5" ht="15" customHeight="1" x14ac:dyDescent="0.2">
      <c r="A174" s="834"/>
      <c r="B174" s="835"/>
      <c r="C174" s="29"/>
      <c r="D174" s="30"/>
      <c r="E174" s="26"/>
    </row>
    <row r="175" spans="1:5" ht="15" customHeight="1" x14ac:dyDescent="0.2">
      <c r="A175" s="836"/>
      <c r="B175" s="837"/>
      <c r="C175" s="29"/>
      <c r="D175" s="30"/>
      <c r="E175" s="26"/>
    </row>
    <row r="176" spans="1:5" ht="15" customHeight="1" x14ac:dyDescent="0.2">
      <c r="A176" s="34"/>
      <c r="B176" s="35"/>
      <c r="C176" s="36"/>
      <c r="D176" s="30"/>
      <c r="E176" s="26"/>
    </row>
    <row r="177" spans="1:5" ht="15" customHeight="1" x14ac:dyDescent="0.2">
      <c r="A177" s="22"/>
      <c r="B177" s="37"/>
      <c r="C177" s="38" t="s">
        <v>28</v>
      </c>
      <c r="D177" s="25" t="e">
        <f>D173</f>
        <v>#REF!</v>
      </c>
      <c r="E177" s="26"/>
    </row>
    <row r="178" spans="1:5" ht="15" customHeight="1" x14ac:dyDescent="0.2">
      <c r="A178" s="22" t="s">
        <v>29</v>
      </c>
      <c r="B178" s="23" t="s">
        <v>113</v>
      </c>
      <c r="C178" s="24">
        <v>227</v>
      </c>
      <c r="D178" s="41"/>
      <c r="E178" s="26"/>
    </row>
    <row r="179" spans="1:5" ht="15" customHeight="1" x14ac:dyDescent="0.2">
      <c r="A179" s="42"/>
      <c r="B179" s="195"/>
      <c r="C179" s="2"/>
      <c r="D179" s="41"/>
      <c r="E179" s="26"/>
    </row>
    <row r="180" spans="1:5" ht="15" customHeight="1" x14ac:dyDescent="0.2">
      <c r="A180" s="42"/>
      <c r="B180" s="61"/>
      <c r="C180" s="2"/>
      <c r="D180" s="41"/>
      <c r="E180" s="26"/>
    </row>
    <row r="181" spans="1:5" ht="15" customHeight="1" x14ac:dyDescent="0.2">
      <c r="A181" s="42"/>
      <c r="B181" s="61"/>
      <c r="C181" s="2"/>
      <c r="D181" s="41"/>
      <c r="E181" s="26"/>
    </row>
    <row r="182" spans="1:5" ht="15" customHeight="1" x14ac:dyDescent="0.2">
      <c r="A182" s="34"/>
      <c r="B182" s="35"/>
      <c r="C182" s="2"/>
      <c r="D182" s="47"/>
      <c r="E182" s="26"/>
    </row>
    <row r="183" spans="1:5" ht="15" customHeight="1" x14ac:dyDescent="0.2">
      <c r="A183" s="22"/>
      <c r="B183" s="37"/>
      <c r="C183" s="50" t="s">
        <v>28</v>
      </c>
      <c r="D183" s="41"/>
      <c r="E183" s="26"/>
    </row>
    <row r="184" spans="1:5" ht="15" customHeight="1" x14ac:dyDescent="0.2">
      <c r="A184" s="52" t="s">
        <v>30</v>
      </c>
      <c r="B184" s="847" t="e">
        <f ca="1">SPELLNUMBER(D177)</f>
        <v>#NAME?</v>
      </c>
      <c r="C184" s="847"/>
      <c r="D184" s="847"/>
      <c r="E184" s="847"/>
    </row>
    <row r="185" spans="1:5" ht="13.5" x14ac:dyDescent="0.2">
      <c r="A185" s="55"/>
      <c r="B185" s="55"/>
      <c r="C185" s="55"/>
      <c r="D185" s="55"/>
      <c r="E185" s="55"/>
    </row>
    <row r="186" spans="1:5" ht="13.5" x14ac:dyDescent="0.2">
      <c r="A186" s="55"/>
      <c r="B186" s="55"/>
      <c r="C186" s="55"/>
      <c r="D186" s="55"/>
      <c r="E186" s="55"/>
    </row>
    <row r="187" spans="1:5" x14ac:dyDescent="0.2">
      <c r="A187" s="57" t="s">
        <v>31</v>
      </c>
      <c r="B187" s="57"/>
      <c r="C187" s="57"/>
      <c r="D187" s="57" t="s">
        <v>34</v>
      </c>
      <c r="E187" s="57"/>
    </row>
    <row r="188" spans="1:5" x14ac:dyDescent="0.2">
      <c r="A188" s="64" t="s">
        <v>151</v>
      </c>
      <c r="B188" s="59" t="s">
        <v>33</v>
      </c>
      <c r="C188" s="57"/>
      <c r="D188" s="60" t="s">
        <v>47</v>
      </c>
      <c r="E188" s="60"/>
    </row>
    <row r="189" spans="1:5" x14ac:dyDescent="0.2">
      <c r="A189" s="64"/>
      <c r="B189" s="59"/>
      <c r="C189" s="57"/>
      <c r="D189" s="60"/>
      <c r="E189" s="60"/>
    </row>
    <row r="190" spans="1:5" x14ac:dyDescent="0.2">
      <c r="A190" s="64"/>
      <c r="B190" s="59"/>
      <c r="C190" s="57"/>
      <c r="D190" s="60"/>
      <c r="E190" s="60"/>
    </row>
    <row r="191" spans="1:5" x14ac:dyDescent="0.2">
      <c r="A191" s="64"/>
      <c r="B191" s="59"/>
      <c r="C191" s="57"/>
      <c r="D191" s="60"/>
      <c r="E191" s="60"/>
    </row>
    <row r="192" spans="1:5" x14ac:dyDescent="0.2">
      <c r="A192" s="64"/>
      <c r="B192" s="59"/>
      <c r="C192" s="57"/>
      <c r="D192" s="60"/>
      <c r="E192" s="60"/>
    </row>
    <row r="193" spans="1:5" x14ac:dyDescent="0.2">
      <c r="A193" s="64"/>
      <c r="B193" s="59"/>
      <c r="C193" s="57"/>
      <c r="D193" s="60"/>
      <c r="E193" s="60"/>
    </row>
    <row r="194" spans="1:5" x14ac:dyDescent="0.2">
      <c r="A194" s="64"/>
      <c r="B194" s="59"/>
      <c r="C194" s="57"/>
      <c r="D194" s="60"/>
      <c r="E194" s="60"/>
    </row>
    <row r="195" spans="1:5" x14ac:dyDescent="0.2">
      <c r="A195" s="64"/>
      <c r="B195" s="59"/>
      <c r="C195" s="57"/>
      <c r="D195" s="60"/>
      <c r="E195" s="60"/>
    </row>
    <row r="196" spans="1:5" x14ac:dyDescent="0.2">
      <c r="A196" s="64"/>
      <c r="B196" s="59"/>
      <c r="C196" s="57"/>
      <c r="D196" s="60"/>
      <c r="E196" s="60"/>
    </row>
    <row r="197" spans="1:5" x14ac:dyDescent="0.2">
      <c r="A197" s="64"/>
      <c r="B197" s="59"/>
      <c r="C197" s="57"/>
      <c r="D197" s="60"/>
      <c r="E197" s="60"/>
    </row>
    <row r="198" spans="1:5" x14ac:dyDescent="0.2">
      <c r="A198" s="64"/>
      <c r="B198" s="59"/>
      <c r="C198" s="57"/>
      <c r="D198" s="60"/>
      <c r="E198" s="60"/>
    </row>
    <row r="199" spans="1:5" x14ac:dyDescent="0.2">
      <c r="A199" s="64"/>
      <c r="B199" s="59"/>
      <c r="C199" s="57"/>
      <c r="D199" s="60"/>
      <c r="E199" s="60"/>
    </row>
    <row r="200" spans="1:5" x14ac:dyDescent="0.2">
      <c r="A200" s="64"/>
      <c r="B200" s="59"/>
      <c r="C200" s="57"/>
      <c r="D200" s="60"/>
      <c r="E200" s="60"/>
    </row>
    <row r="201" spans="1:5" x14ac:dyDescent="0.2">
      <c r="A201" s="64"/>
      <c r="B201" s="59"/>
      <c r="C201" s="57"/>
      <c r="D201" s="60"/>
      <c r="E201" s="60"/>
    </row>
    <row r="202" spans="1:5" x14ac:dyDescent="0.2">
      <c r="A202" s="64"/>
      <c r="B202" s="59"/>
      <c r="C202" s="57"/>
      <c r="D202" s="60"/>
      <c r="E202" s="60"/>
    </row>
    <row r="203" spans="1:5" x14ac:dyDescent="0.2">
      <c r="A203" s="64"/>
      <c r="B203" s="59"/>
      <c r="C203" s="57"/>
      <c r="D203" s="60"/>
      <c r="E203" s="60"/>
    </row>
    <row r="204" spans="1:5" x14ac:dyDescent="0.2">
      <c r="A204" s="64"/>
      <c r="B204" s="59"/>
      <c r="C204" s="57"/>
      <c r="D204" s="60"/>
      <c r="E204" s="60"/>
    </row>
    <row r="205" spans="1:5" ht="18" x14ac:dyDescent="0.2">
      <c r="A205" s="831" t="str">
        <f>A169</f>
        <v>Bangladesh Development Bank Limited</v>
      </c>
      <c r="B205" s="831"/>
      <c r="C205" s="831"/>
      <c r="D205" s="831"/>
      <c r="E205" s="15" t="s">
        <v>23</v>
      </c>
    </row>
    <row r="206" spans="1:5" ht="16.5" x14ac:dyDescent="0.3">
      <c r="A206" s="7" t="s">
        <v>10</v>
      </c>
      <c r="B206" s="8" t="s">
        <v>103</v>
      </c>
      <c r="C206" s="9"/>
      <c r="D206" s="11" t="str">
        <f>D2</f>
        <v xml:space="preserve">DATE : </v>
      </c>
      <c r="E206" s="207" t="e">
        <f>E2</f>
        <v>#REF!</v>
      </c>
    </row>
    <row r="207" spans="1:5" ht="25.5" x14ac:dyDescent="0.2">
      <c r="A207" s="17"/>
      <c r="B207" s="18" t="s">
        <v>24</v>
      </c>
      <c r="C207" s="19" t="s">
        <v>25</v>
      </c>
      <c r="D207" s="20" t="s">
        <v>26</v>
      </c>
      <c r="E207" s="21" t="s">
        <v>42</v>
      </c>
    </row>
    <row r="208" spans="1:5" ht="15" customHeight="1" x14ac:dyDescent="0.2">
      <c r="A208" s="22" t="s">
        <v>27</v>
      </c>
      <c r="B208" s="67" t="str">
        <f>B172</f>
        <v>Bank Contribution to Pension Fund (BSB &amp; BSRS)</v>
      </c>
      <c r="C208" s="24">
        <v>671</v>
      </c>
      <c r="D208" s="25"/>
      <c r="E208" s="26"/>
    </row>
    <row r="209" spans="1:5" ht="15" customHeight="1" x14ac:dyDescent="0.2">
      <c r="A209" s="51"/>
      <c r="B209" s="69"/>
      <c r="C209" s="29"/>
      <c r="D209" s="41"/>
      <c r="E209" s="26"/>
    </row>
    <row r="210" spans="1:5" ht="15" customHeight="1" x14ac:dyDescent="0.2">
      <c r="A210" s="42"/>
      <c r="B210" s="61"/>
      <c r="C210" s="29"/>
      <c r="D210" s="41"/>
      <c r="E210" s="26"/>
    </row>
    <row r="211" spans="1:5" ht="15" customHeight="1" x14ac:dyDescent="0.2">
      <c r="A211" s="42"/>
      <c r="B211" s="70"/>
      <c r="C211" s="26"/>
      <c r="D211" s="41"/>
      <c r="E211" s="26"/>
    </row>
    <row r="212" spans="1:5" ht="15" customHeight="1" x14ac:dyDescent="0.2">
      <c r="A212" s="34"/>
      <c r="B212" s="35"/>
      <c r="C212" s="36"/>
      <c r="D212" s="41"/>
      <c r="E212" s="26"/>
    </row>
    <row r="213" spans="1:5" ht="15" customHeight="1" x14ac:dyDescent="0.2">
      <c r="A213" s="22"/>
      <c r="B213" s="37"/>
      <c r="C213" s="38" t="s">
        <v>28</v>
      </c>
      <c r="D213" s="25"/>
      <c r="E213" s="26"/>
    </row>
    <row r="214" spans="1:5" ht="15" customHeight="1" x14ac:dyDescent="0.2">
      <c r="A214" s="22" t="s">
        <v>29</v>
      </c>
      <c r="B214" s="23" t="s">
        <v>113</v>
      </c>
      <c r="C214" s="24">
        <v>227</v>
      </c>
      <c r="D214" s="41"/>
      <c r="E214" s="26"/>
    </row>
    <row r="215" spans="1:5" ht="15" customHeight="1" x14ac:dyDescent="0.2">
      <c r="A215" s="850" t="s">
        <v>183</v>
      </c>
      <c r="B215" s="851"/>
      <c r="C215" s="2"/>
      <c r="D215" s="25">
        <f>'ppf-55%'!F24</f>
        <v>0</v>
      </c>
      <c r="E215" s="26"/>
    </row>
    <row r="216" spans="1:5" ht="15" customHeight="1" x14ac:dyDescent="0.2">
      <c r="A216" s="852"/>
      <c r="B216" s="853"/>
      <c r="C216" s="2"/>
      <c r="D216" s="25"/>
      <c r="E216" s="26"/>
    </row>
    <row r="217" spans="1:5" ht="15" customHeight="1" x14ac:dyDescent="0.2">
      <c r="A217" s="854"/>
      <c r="B217" s="855"/>
      <c r="C217" s="2"/>
      <c r="D217" s="30"/>
      <c r="E217" s="26"/>
    </row>
    <row r="218" spans="1:5" ht="15" customHeight="1" x14ac:dyDescent="0.2">
      <c r="A218" s="34"/>
      <c r="B218" s="35"/>
      <c r="C218" s="2"/>
      <c r="D218" s="71"/>
      <c r="E218" s="26"/>
    </row>
    <row r="219" spans="1:5" ht="15" customHeight="1" x14ac:dyDescent="0.2">
      <c r="A219" s="22"/>
      <c r="B219" s="37"/>
      <c r="C219" s="50" t="s">
        <v>28</v>
      </c>
      <c r="D219" s="25">
        <f>D215</f>
        <v>0</v>
      </c>
      <c r="E219" s="26"/>
    </row>
    <row r="220" spans="1:5" ht="15" customHeight="1" x14ac:dyDescent="0.2">
      <c r="A220" s="52" t="s">
        <v>30</v>
      </c>
      <c r="B220" s="847" t="e">
        <f ca="1">B184</f>
        <v>#NAME?</v>
      </c>
      <c r="C220" s="847"/>
      <c r="D220" s="847"/>
      <c r="E220" s="847"/>
    </row>
    <row r="221" spans="1:5" ht="13.5" x14ac:dyDescent="0.2">
      <c r="A221" s="55"/>
      <c r="B221" s="55"/>
      <c r="C221" s="55"/>
      <c r="D221" s="55"/>
      <c r="E221" s="55"/>
    </row>
    <row r="222" spans="1:5" ht="13.5" x14ac:dyDescent="0.2">
      <c r="A222" s="55"/>
      <c r="B222" s="55"/>
      <c r="C222" s="55"/>
      <c r="D222" s="55"/>
      <c r="E222" s="55"/>
    </row>
    <row r="223" spans="1:5" x14ac:dyDescent="0.2">
      <c r="A223" s="57" t="s">
        <v>31</v>
      </c>
      <c r="B223" s="57"/>
      <c r="C223" s="57"/>
      <c r="D223" s="57"/>
      <c r="E223" s="57"/>
    </row>
    <row r="224" spans="1:5" x14ac:dyDescent="0.2">
      <c r="A224" s="64" t="s">
        <v>32</v>
      </c>
      <c r="B224" s="59" t="s">
        <v>33</v>
      </c>
      <c r="C224" s="57"/>
      <c r="D224" s="60" t="s">
        <v>47</v>
      </c>
    </row>
    <row r="225" spans="1:5" ht="18" x14ac:dyDescent="0.2">
      <c r="A225" s="831" t="str">
        <f>A205</f>
        <v>Bangladesh Development Bank Limited</v>
      </c>
      <c r="B225" s="831"/>
      <c r="C225" s="831"/>
      <c r="D225" s="831"/>
      <c r="E225" s="15" t="s">
        <v>23</v>
      </c>
    </row>
    <row r="226" spans="1:5" ht="16.5" x14ac:dyDescent="0.3">
      <c r="A226" s="7" t="s">
        <v>10</v>
      </c>
      <c r="B226" s="8" t="s">
        <v>103</v>
      </c>
      <c r="C226" s="9"/>
      <c r="D226" s="11" t="str">
        <f>D2</f>
        <v xml:space="preserve">DATE : </v>
      </c>
      <c r="E226" s="208" t="e">
        <f>E2</f>
        <v>#REF!</v>
      </c>
    </row>
    <row r="227" spans="1:5" ht="25.5" x14ac:dyDescent="0.2">
      <c r="A227" s="17"/>
      <c r="B227" s="18" t="s">
        <v>24</v>
      </c>
      <c r="C227" s="19" t="s">
        <v>25</v>
      </c>
      <c r="D227" s="20" t="s">
        <v>26</v>
      </c>
      <c r="E227" s="21" t="s">
        <v>42</v>
      </c>
    </row>
    <row r="228" spans="1:5" ht="15" customHeight="1" x14ac:dyDescent="0.2">
      <c r="A228" s="22" t="s">
        <v>27</v>
      </c>
      <c r="B228" s="23" t="s">
        <v>140</v>
      </c>
      <c r="C228" s="24" t="s">
        <v>110</v>
      </c>
      <c r="D228" s="25"/>
      <c r="E228" s="26"/>
    </row>
    <row r="229" spans="1:5" ht="15" customHeight="1" x14ac:dyDescent="0.2">
      <c r="A229" s="832" t="s">
        <v>184</v>
      </c>
      <c r="B229" s="833"/>
      <c r="C229" s="29"/>
      <c r="D229" s="68" t="e">
        <f>#REF!</f>
        <v>#REF!</v>
      </c>
      <c r="E229" s="26"/>
    </row>
    <row r="230" spans="1:5" ht="15" customHeight="1" x14ac:dyDescent="0.2">
      <c r="A230" s="834"/>
      <c r="B230" s="835"/>
      <c r="C230" s="29"/>
      <c r="D230" s="30"/>
      <c r="E230" s="26"/>
    </row>
    <row r="231" spans="1:5" ht="15" customHeight="1" x14ac:dyDescent="0.2">
      <c r="A231" s="836"/>
      <c r="B231" s="837"/>
      <c r="C231" s="29"/>
      <c r="D231" s="30"/>
      <c r="E231" s="26"/>
    </row>
    <row r="232" spans="1:5" ht="15" customHeight="1" x14ac:dyDescent="0.2">
      <c r="A232" s="34"/>
      <c r="B232" s="35"/>
      <c r="C232" s="36"/>
      <c r="D232" s="30"/>
      <c r="E232" s="26"/>
    </row>
    <row r="233" spans="1:5" ht="15" customHeight="1" x14ac:dyDescent="0.2">
      <c r="A233" s="22"/>
      <c r="B233" s="37"/>
      <c r="C233" s="38" t="s">
        <v>28</v>
      </c>
      <c r="D233" s="25" t="e">
        <f>D229</f>
        <v>#REF!</v>
      </c>
      <c r="E233" s="26"/>
    </row>
    <row r="234" spans="1:5" ht="15" customHeight="1" x14ac:dyDescent="0.2">
      <c r="A234" s="22" t="s">
        <v>29</v>
      </c>
      <c r="B234" s="23" t="s">
        <v>113</v>
      </c>
      <c r="C234" s="24">
        <v>227</v>
      </c>
      <c r="D234" s="41"/>
      <c r="E234" s="26"/>
    </row>
    <row r="235" spans="1:5" ht="15" customHeight="1" x14ac:dyDescent="0.2">
      <c r="A235" s="42"/>
      <c r="B235" s="195"/>
      <c r="C235" s="2"/>
      <c r="D235" s="41"/>
      <c r="E235" s="26"/>
    </row>
    <row r="236" spans="1:5" ht="15" customHeight="1" x14ac:dyDescent="0.2">
      <c r="A236" s="42"/>
      <c r="B236" s="61"/>
      <c r="C236" s="2"/>
      <c r="D236" s="41"/>
      <c r="E236" s="26"/>
    </row>
    <row r="237" spans="1:5" ht="15" customHeight="1" x14ac:dyDescent="0.2">
      <c r="A237" s="42"/>
      <c r="B237" s="61"/>
      <c r="C237" s="2"/>
      <c r="D237" s="41"/>
      <c r="E237" s="26"/>
    </row>
    <row r="238" spans="1:5" ht="15" customHeight="1" x14ac:dyDescent="0.2">
      <c r="A238" s="34"/>
      <c r="B238" s="35"/>
      <c r="C238" s="2"/>
      <c r="D238" s="47"/>
      <c r="E238" s="26"/>
    </row>
    <row r="239" spans="1:5" ht="15" customHeight="1" x14ac:dyDescent="0.2">
      <c r="A239" s="22"/>
      <c r="B239" s="37"/>
      <c r="C239" s="50" t="s">
        <v>28</v>
      </c>
      <c r="D239" s="41"/>
      <c r="E239" s="26"/>
    </row>
    <row r="240" spans="1:5" ht="15" customHeight="1" x14ac:dyDescent="0.2">
      <c r="A240" s="52" t="s">
        <v>30</v>
      </c>
      <c r="B240" s="847" t="e">
        <f ca="1">B164</f>
        <v>#NAME?</v>
      </c>
      <c r="C240" s="847"/>
      <c r="D240" s="847"/>
      <c r="E240" s="847"/>
    </row>
    <row r="241" spans="1:5" ht="13.5" x14ac:dyDescent="0.2">
      <c r="A241" s="55"/>
      <c r="B241" s="55"/>
      <c r="C241" s="55"/>
      <c r="D241" s="55"/>
      <c r="E241" s="55"/>
    </row>
    <row r="242" spans="1:5" ht="13.5" x14ac:dyDescent="0.2">
      <c r="A242" s="55"/>
      <c r="B242" s="55"/>
      <c r="C242" s="55"/>
      <c r="D242" s="55"/>
      <c r="E242" s="55"/>
    </row>
    <row r="243" spans="1:5" x14ac:dyDescent="0.2">
      <c r="A243" s="57" t="s">
        <v>31</v>
      </c>
      <c r="B243" s="57"/>
      <c r="C243" s="57"/>
      <c r="D243" s="57" t="s">
        <v>34</v>
      </c>
      <c r="E243" s="57"/>
    </row>
    <row r="244" spans="1:5" x14ac:dyDescent="0.2">
      <c r="A244" s="64" t="s">
        <v>32</v>
      </c>
      <c r="B244" s="59" t="s">
        <v>33</v>
      </c>
      <c r="C244" s="57"/>
      <c r="D244" s="60" t="s">
        <v>47</v>
      </c>
      <c r="E244" s="60"/>
    </row>
    <row r="245" spans="1:5" x14ac:dyDescent="0.2">
      <c r="A245" s="64"/>
      <c r="B245" s="59"/>
      <c r="C245" s="57"/>
      <c r="D245" s="60"/>
      <c r="E245" s="60"/>
    </row>
    <row r="246" spans="1:5" x14ac:dyDescent="0.2">
      <c r="A246" s="64"/>
      <c r="B246" s="59"/>
      <c r="C246" s="57"/>
      <c r="D246" s="60"/>
      <c r="E246" s="60"/>
    </row>
    <row r="247" spans="1:5" x14ac:dyDescent="0.2">
      <c r="A247" s="64"/>
      <c r="B247" s="59"/>
      <c r="C247" s="57"/>
      <c r="D247" s="60"/>
      <c r="E247" s="60"/>
    </row>
    <row r="248" spans="1:5" x14ac:dyDescent="0.2">
      <c r="A248" s="64"/>
      <c r="B248" s="59"/>
      <c r="C248" s="57"/>
      <c r="D248" s="60"/>
      <c r="E248" s="60"/>
    </row>
    <row r="249" spans="1:5" x14ac:dyDescent="0.2">
      <c r="A249" s="64"/>
      <c r="B249" s="59"/>
      <c r="C249" s="57"/>
      <c r="D249" s="60"/>
      <c r="E249" s="60"/>
    </row>
    <row r="250" spans="1:5" x14ac:dyDescent="0.2">
      <c r="A250" s="64"/>
      <c r="B250" s="59"/>
      <c r="C250" s="57"/>
      <c r="D250" s="60"/>
      <c r="E250" s="60"/>
    </row>
    <row r="251" spans="1:5" x14ac:dyDescent="0.2">
      <c r="A251" s="64"/>
      <c r="B251" s="59"/>
      <c r="C251" s="57"/>
      <c r="D251" s="60"/>
      <c r="E251" s="60"/>
    </row>
    <row r="252" spans="1:5" x14ac:dyDescent="0.2">
      <c r="A252" s="64"/>
      <c r="B252" s="59"/>
      <c r="C252" s="57"/>
      <c r="D252" s="60"/>
      <c r="E252" s="60"/>
    </row>
    <row r="253" spans="1:5" x14ac:dyDescent="0.2">
      <c r="A253" s="64"/>
      <c r="B253" s="59"/>
      <c r="C253" s="57"/>
      <c r="D253" s="60"/>
      <c r="E253" s="60"/>
    </row>
    <row r="254" spans="1:5" x14ac:dyDescent="0.2">
      <c r="A254" s="64"/>
      <c r="B254" s="59"/>
      <c r="C254" s="57"/>
      <c r="D254" s="60"/>
      <c r="E254" s="60"/>
    </row>
    <row r="255" spans="1:5" x14ac:dyDescent="0.2">
      <c r="A255" s="64"/>
      <c r="B255" s="59"/>
      <c r="C255" s="57"/>
      <c r="D255" s="60"/>
      <c r="E255" s="60"/>
    </row>
    <row r="256" spans="1:5" x14ac:dyDescent="0.2">
      <c r="A256" s="64"/>
      <c r="B256" s="59"/>
      <c r="C256" s="57"/>
      <c r="D256" s="60"/>
      <c r="E256" s="60"/>
    </row>
    <row r="257" spans="1:5" x14ac:dyDescent="0.2">
      <c r="A257" s="64"/>
      <c r="B257" s="59"/>
      <c r="C257" s="57"/>
      <c r="D257" s="60"/>
      <c r="E257" s="60"/>
    </row>
    <row r="258" spans="1:5" x14ac:dyDescent="0.2">
      <c r="A258" s="64"/>
      <c r="B258" s="59"/>
      <c r="C258" s="57"/>
      <c r="D258" s="60"/>
      <c r="E258" s="60"/>
    </row>
    <row r="259" spans="1:5" x14ac:dyDescent="0.2">
      <c r="A259" s="64"/>
      <c r="B259" s="59"/>
      <c r="C259" s="57"/>
      <c r="D259" s="60"/>
      <c r="E259" s="60"/>
    </row>
    <row r="260" spans="1:5" x14ac:dyDescent="0.2">
      <c r="A260" s="64"/>
      <c r="B260" s="59"/>
      <c r="C260" s="57"/>
      <c r="D260" s="60"/>
      <c r="E260" s="60"/>
    </row>
    <row r="261" spans="1:5" ht="20.25" x14ac:dyDescent="0.2">
      <c r="B261" s="14" t="str">
        <f>A225</f>
        <v>Bangladesh Development Bank Limited</v>
      </c>
      <c r="C261" s="72"/>
      <c r="E261" s="15" t="s">
        <v>23</v>
      </c>
    </row>
    <row r="262" spans="1:5" ht="16.5" x14ac:dyDescent="0.3">
      <c r="A262" s="7" t="s">
        <v>10</v>
      </c>
      <c r="B262" s="8" t="s">
        <v>103</v>
      </c>
      <c r="C262" s="9"/>
      <c r="D262" s="11" t="str">
        <f>D2</f>
        <v xml:space="preserve">DATE : </v>
      </c>
      <c r="E262" s="208" t="e">
        <f>E2</f>
        <v>#REF!</v>
      </c>
    </row>
    <row r="263" spans="1:5" ht="25.5" x14ac:dyDescent="0.2">
      <c r="A263" s="17"/>
      <c r="B263" s="18" t="s">
        <v>24</v>
      </c>
      <c r="C263" s="19" t="s">
        <v>25</v>
      </c>
      <c r="D263" s="20" t="s">
        <v>26</v>
      </c>
      <c r="E263" s="73" t="s">
        <v>42</v>
      </c>
    </row>
    <row r="264" spans="1:5" ht="15" customHeight="1" x14ac:dyDescent="0.2">
      <c r="A264" s="22" t="s">
        <v>27</v>
      </c>
      <c r="B264" s="74" t="s">
        <v>140</v>
      </c>
      <c r="C264" s="24" t="s">
        <v>110</v>
      </c>
      <c r="D264" s="25"/>
      <c r="E264" s="26"/>
    </row>
    <row r="265" spans="1:5" ht="15" customHeight="1" x14ac:dyDescent="0.2">
      <c r="A265" s="51"/>
      <c r="B265" s="69"/>
      <c r="C265" s="29"/>
      <c r="D265" s="41"/>
      <c r="E265" s="26"/>
    </row>
    <row r="266" spans="1:5" ht="15" customHeight="1" x14ac:dyDescent="0.2">
      <c r="A266" s="42"/>
      <c r="B266" s="61"/>
      <c r="C266" s="29"/>
      <c r="D266" s="41"/>
      <c r="E266" s="26"/>
    </row>
    <row r="267" spans="1:5" ht="15" customHeight="1" x14ac:dyDescent="0.2">
      <c r="A267" s="42"/>
      <c r="B267" s="70"/>
      <c r="C267" s="26"/>
      <c r="D267" s="41"/>
      <c r="E267" s="26"/>
    </row>
    <row r="268" spans="1:5" ht="15" customHeight="1" x14ac:dyDescent="0.2">
      <c r="A268" s="34"/>
      <c r="B268" s="35"/>
      <c r="C268" s="36"/>
      <c r="D268" s="41"/>
      <c r="E268" s="26"/>
    </row>
    <row r="269" spans="1:5" ht="15" customHeight="1" x14ac:dyDescent="0.2">
      <c r="A269" s="22"/>
      <c r="B269" s="37"/>
      <c r="C269" s="38" t="s">
        <v>28</v>
      </c>
      <c r="D269" s="25"/>
      <c r="E269" s="26"/>
    </row>
    <row r="270" spans="1:5" ht="15" customHeight="1" x14ac:dyDescent="0.2">
      <c r="A270" s="22" t="s">
        <v>29</v>
      </c>
      <c r="B270" s="23" t="s">
        <v>113</v>
      </c>
      <c r="C270" s="24">
        <v>227</v>
      </c>
      <c r="D270" s="25" t="e">
        <f>D233</f>
        <v>#REF!</v>
      </c>
      <c r="E270" s="26"/>
    </row>
    <row r="271" spans="1:5" ht="15" customHeight="1" x14ac:dyDescent="0.2">
      <c r="A271" s="884" t="str">
        <f>A229</f>
        <v>To amount of Bank Contribution to Gratuity fund  to branch office officers and non officers for the month of July, 2015 vide Branch Head approval dated : 29/07/2015 as per details in the salary sheet.</v>
      </c>
      <c r="B271" s="833"/>
      <c r="C271" s="2"/>
      <c r="D271" s="25"/>
      <c r="E271" s="26"/>
    </row>
    <row r="272" spans="1:5" ht="15" customHeight="1" x14ac:dyDescent="0.2">
      <c r="A272" s="834"/>
      <c r="B272" s="835"/>
      <c r="C272" s="2"/>
      <c r="D272" s="25"/>
      <c r="E272" s="26"/>
    </row>
    <row r="273" spans="1:8" ht="15" customHeight="1" x14ac:dyDescent="0.2">
      <c r="A273" s="836"/>
      <c r="B273" s="837"/>
      <c r="C273" s="2"/>
      <c r="D273" s="30"/>
      <c r="E273" s="26"/>
    </row>
    <row r="274" spans="1:8" ht="15" customHeight="1" x14ac:dyDescent="0.2">
      <c r="A274" s="34"/>
      <c r="B274" s="35"/>
      <c r="C274" s="2"/>
      <c r="D274" s="71"/>
      <c r="E274" s="26"/>
    </row>
    <row r="275" spans="1:8" ht="15" customHeight="1" x14ac:dyDescent="0.2">
      <c r="A275" s="22"/>
      <c r="B275" s="37"/>
      <c r="C275" s="50" t="s">
        <v>28</v>
      </c>
      <c r="D275" s="25" t="e">
        <f>SUM(D270:D274)</f>
        <v>#REF!</v>
      </c>
      <c r="E275" s="26"/>
    </row>
    <row r="276" spans="1:8" ht="15" customHeight="1" x14ac:dyDescent="0.2">
      <c r="A276" s="52" t="s">
        <v>30</v>
      </c>
      <c r="B276" s="847" t="e">
        <f ca="1">B240</f>
        <v>#NAME?</v>
      </c>
      <c r="C276" s="847"/>
      <c r="D276" s="847"/>
      <c r="E276" s="847"/>
    </row>
    <row r="277" spans="1:8" ht="13.5" x14ac:dyDescent="0.2">
      <c r="A277" s="55"/>
      <c r="B277" s="55"/>
      <c r="C277" s="55"/>
      <c r="D277" s="55"/>
      <c r="E277" s="55"/>
    </row>
    <row r="278" spans="1:8" ht="13.5" x14ac:dyDescent="0.2">
      <c r="A278" s="55"/>
      <c r="B278" s="55"/>
      <c r="C278" s="55"/>
      <c r="D278" s="55"/>
      <c r="E278" s="55"/>
    </row>
    <row r="279" spans="1:8" x14ac:dyDescent="0.2">
      <c r="A279" s="57" t="s">
        <v>31</v>
      </c>
      <c r="B279" s="57"/>
      <c r="C279" s="57"/>
      <c r="D279" s="57"/>
      <c r="E279" s="57"/>
    </row>
    <row r="280" spans="1:8" x14ac:dyDescent="0.2">
      <c r="A280" s="64" t="s">
        <v>32</v>
      </c>
      <c r="B280" s="59" t="s">
        <v>33</v>
      </c>
      <c r="C280" s="57"/>
      <c r="D280" s="60" t="s">
        <v>47</v>
      </c>
    </row>
    <row r="281" spans="1:8" ht="20.25" x14ac:dyDescent="0.2">
      <c r="B281" s="14" t="str">
        <f>A1</f>
        <v>Bangladesh Development Bank Limited</v>
      </c>
      <c r="C281" s="72"/>
      <c r="E281" s="15" t="s">
        <v>23</v>
      </c>
    </row>
    <row r="282" spans="1:8" ht="16.5" x14ac:dyDescent="0.3">
      <c r="A282" s="7" t="s">
        <v>10</v>
      </c>
      <c r="B282" s="8" t="s">
        <v>103</v>
      </c>
      <c r="C282" s="9"/>
      <c r="D282" s="11" t="str">
        <f>D2</f>
        <v xml:space="preserve">DATE : </v>
      </c>
      <c r="E282" s="208" t="e">
        <f>E2</f>
        <v>#REF!</v>
      </c>
    </row>
    <row r="283" spans="1:8" ht="25.5" x14ac:dyDescent="0.2">
      <c r="A283" s="17"/>
      <c r="B283" s="18" t="s">
        <v>24</v>
      </c>
      <c r="C283" s="19" t="s">
        <v>25</v>
      </c>
      <c r="D283" s="75" t="s">
        <v>26</v>
      </c>
      <c r="E283" s="73" t="s">
        <v>42</v>
      </c>
    </row>
    <row r="284" spans="1:8" ht="15.75" x14ac:dyDescent="0.2">
      <c r="A284" s="22" t="s">
        <v>27</v>
      </c>
      <c r="B284" s="46" t="s">
        <v>120</v>
      </c>
      <c r="C284" s="76"/>
      <c r="D284" s="77"/>
      <c r="E284" s="26"/>
    </row>
    <row r="285" spans="1:8" ht="15.75" x14ac:dyDescent="0.2">
      <c r="A285" s="42"/>
      <c r="B285" s="46" t="s">
        <v>121</v>
      </c>
      <c r="C285" s="29"/>
      <c r="D285" s="41"/>
      <c r="E285" s="26"/>
      <c r="G285" s="16">
        <v>640</v>
      </c>
      <c r="H285" s="16">
        <v>61525</v>
      </c>
    </row>
    <row r="286" spans="1:8" ht="15.75" x14ac:dyDescent="0.2">
      <c r="A286" s="42"/>
      <c r="B286" s="46" t="s">
        <v>123</v>
      </c>
      <c r="C286" s="24"/>
      <c r="D286" s="41"/>
      <c r="E286" s="26"/>
      <c r="G286" s="16">
        <v>641</v>
      </c>
      <c r="H286" s="16">
        <v>4200</v>
      </c>
    </row>
    <row r="287" spans="1:8" ht="15.75" x14ac:dyDescent="0.2">
      <c r="A287" s="34"/>
      <c r="B287" s="46" t="s">
        <v>122</v>
      </c>
      <c r="C287" s="29"/>
      <c r="D287" s="41"/>
      <c r="E287" s="26"/>
      <c r="G287" s="16">
        <v>644</v>
      </c>
      <c r="H287" s="16">
        <v>33896</v>
      </c>
    </row>
    <row r="288" spans="1:8" ht="15.75" x14ac:dyDescent="0.2">
      <c r="A288" s="34"/>
      <c r="B288" s="195"/>
      <c r="C288" s="36"/>
      <c r="D288" s="41"/>
      <c r="E288" s="26"/>
      <c r="G288" s="16">
        <v>667</v>
      </c>
      <c r="H288" s="16">
        <v>300</v>
      </c>
    </row>
    <row r="289" spans="1:8" ht="15.75" x14ac:dyDescent="0.2">
      <c r="A289" s="22"/>
      <c r="B289" s="37"/>
      <c r="C289" s="38" t="s">
        <v>28</v>
      </c>
      <c r="D289" s="77"/>
      <c r="E289" s="26"/>
      <c r="G289" s="16" t="s">
        <v>148</v>
      </c>
      <c r="H289" s="16">
        <v>99921</v>
      </c>
    </row>
    <row r="290" spans="1:8" ht="15.75" x14ac:dyDescent="0.2">
      <c r="A290" s="22" t="s">
        <v>29</v>
      </c>
      <c r="B290" s="23" t="s">
        <v>112</v>
      </c>
      <c r="C290" s="78">
        <v>110</v>
      </c>
      <c r="D290" s="25" t="e">
        <f>#REF!</f>
        <v>#REF!</v>
      </c>
      <c r="E290" s="26"/>
    </row>
    <row r="291" spans="1:8" ht="15.75" x14ac:dyDescent="0.2">
      <c r="A291" s="850" t="s">
        <v>163</v>
      </c>
      <c r="B291" s="851"/>
      <c r="C291" s="2"/>
      <c r="D291" s="30"/>
      <c r="E291" s="26"/>
    </row>
    <row r="292" spans="1:8" ht="15.75" x14ac:dyDescent="0.2">
      <c r="A292" s="852"/>
      <c r="B292" s="853"/>
      <c r="C292" s="2"/>
      <c r="D292" s="30"/>
      <c r="E292" s="26"/>
    </row>
    <row r="293" spans="1:8" ht="15.75" x14ac:dyDescent="0.2">
      <c r="A293" s="854"/>
      <c r="B293" s="855"/>
      <c r="C293" s="2"/>
      <c r="D293" s="30"/>
      <c r="E293" s="26"/>
    </row>
    <row r="294" spans="1:8" ht="15.75" x14ac:dyDescent="0.2">
      <c r="A294" s="34"/>
      <c r="B294" s="35"/>
      <c r="C294" s="2"/>
      <c r="D294" s="71"/>
      <c r="E294" s="26"/>
    </row>
    <row r="295" spans="1:8" ht="15.75" x14ac:dyDescent="0.2">
      <c r="A295" s="22"/>
      <c r="B295" s="37"/>
      <c r="C295" s="50" t="s">
        <v>28</v>
      </c>
      <c r="D295" s="25" t="e">
        <f>D290</f>
        <v>#REF!</v>
      </c>
      <c r="E295" s="26"/>
    </row>
    <row r="296" spans="1:8" ht="13.5" x14ac:dyDescent="0.2">
      <c r="A296" s="52" t="s">
        <v>30</v>
      </c>
      <c r="B296" s="847" t="e">
        <f ca="1">SPELLNUMBER(D295)</f>
        <v>#NAME?</v>
      </c>
      <c r="C296" s="847"/>
      <c r="D296" s="847"/>
      <c r="E296" s="847"/>
    </row>
    <row r="297" spans="1:8" ht="13.5" x14ac:dyDescent="0.2">
      <c r="A297" s="55"/>
      <c r="B297" s="79"/>
      <c r="C297" s="55"/>
      <c r="D297" s="55"/>
      <c r="E297" s="55"/>
    </row>
    <row r="298" spans="1:8" ht="13.5" x14ac:dyDescent="0.2">
      <c r="A298" s="55"/>
      <c r="B298" s="55"/>
      <c r="C298" s="55"/>
      <c r="D298" s="55"/>
      <c r="E298" s="55"/>
    </row>
    <row r="299" spans="1:8" x14ac:dyDescent="0.2">
      <c r="A299" s="57" t="s">
        <v>31</v>
      </c>
      <c r="B299" s="57"/>
      <c r="C299" s="57"/>
      <c r="D299" s="57"/>
      <c r="E299" s="57"/>
    </row>
    <row r="300" spans="1:8" x14ac:dyDescent="0.2">
      <c r="A300" s="57" t="s">
        <v>32</v>
      </c>
      <c r="B300" s="59" t="s">
        <v>33</v>
      </c>
      <c r="C300" s="57"/>
      <c r="D300" s="16" t="s">
        <v>47</v>
      </c>
    </row>
    <row r="307" spans="1:5" x14ac:dyDescent="0.2">
      <c r="A307" s="64"/>
      <c r="B307" s="59"/>
      <c r="C307" s="57"/>
      <c r="D307" s="60"/>
    </row>
    <row r="308" spans="1:5" x14ac:dyDescent="0.2">
      <c r="A308" s="64"/>
      <c r="B308" s="59"/>
      <c r="C308" s="57"/>
      <c r="D308" s="60"/>
    </row>
    <row r="309" spans="1:5" x14ac:dyDescent="0.2">
      <c r="A309" s="64"/>
      <c r="B309" s="59"/>
      <c r="C309" s="57"/>
      <c r="D309" s="60"/>
    </row>
    <row r="310" spans="1:5" x14ac:dyDescent="0.2">
      <c r="A310" s="64"/>
      <c r="B310" s="59"/>
      <c r="C310" s="57"/>
      <c r="D310" s="60"/>
    </row>
    <row r="311" spans="1:5" x14ac:dyDescent="0.2">
      <c r="A311" s="64"/>
      <c r="B311" s="59"/>
      <c r="C311" s="57"/>
      <c r="D311" s="60"/>
    </row>
    <row r="312" spans="1:5" x14ac:dyDescent="0.2">
      <c r="A312" s="64"/>
      <c r="B312" s="59"/>
      <c r="C312" s="57"/>
      <c r="D312" s="60"/>
    </row>
    <row r="313" spans="1:5" x14ac:dyDescent="0.2">
      <c r="A313" s="64"/>
      <c r="B313" s="59"/>
      <c r="C313" s="57"/>
      <c r="D313" s="60"/>
    </row>
    <row r="314" spans="1:5" x14ac:dyDescent="0.2">
      <c r="A314" s="64"/>
      <c r="B314" s="59"/>
      <c r="C314" s="57"/>
      <c r="D314" s="60"/>
    </row>
    <row r="315" spans="1:5" x14ac:dyDescent="0.2">
      <c r="A315" s="64"/>
      <c r="B315" s="59"/>
      <c r="C315" s="57"/>
      <c r="D315" s="60"/>
    </row>
    <row r="316" spans="1:5" ht="20.25" x14ac:dyDescent="0.2">
      <c r="B316" s="14" t="str">
        <f>A205</f>
        <v>Bangladesh Development Bank Limited</v>
      </c>
      <c r="C316" s="72"/>
      <c r="E316" s="15" t="s">
        <v>23</v>
      </c>
    </row>
    <row r="317" spans="1:5" ht="16.5" x14ac:dyDescent="0.3">
      <c r="A317" s="7" t="s">
        <v>10</v>
      </c>
      <c r="B317" s="8" t="s">
        <v>103</v>
      </c>
      <c r="C317" s="9"/>
      <c r="D317" s="11" t="str">
        <f>D2</f>
        <v xml:space="preserve">DATE : </v>
      </c>
      <c r="E317" s="208" t="e">
        <f>E2</f>
        <v>#REF!</v>
      </c>
    </row>
    <row r="318" spans="1:5" ht="25.5" x14ac:dyDescent="0.2">
      <c r="A318" s="17"/>
      <c r="B318" s="18" t="s">
        <v>24</v>
      </c>
      <c r="C318" s="19" t="s">
        <v>25</v>
      </c>
      <c r="D318" s="75" t="s">
        <v>26</v>
      </c>
      <c r="E318" s="73" t="s">
        <v>42</v>
      </c>
    </row>
    <row r="319" spans="1:5" ht="15" customHeight="1" x14ac:dyDescent="0.2">
      <c r="A319" s="22" t="s">
        <v>27</v>
      </c>
      <c r="B319" s="67" t="s">
        <v>124</v>
      </c>
      <c r="C319" s="80">
        <v>640</v>
      </c>
      <c r="D319" s="77"/>
      <c r="E319" s="26"/>
    </row>
    <row r="320" spans="1:5" ht="15" customHeight="1" x14ac:dyDescent="0.2">
      <c r="A320" s="42"/>
      <c r="B320" s="61"/>
      <c r="C320" s="29"/>
      <c r="D320" s="41"/>
      <c r="E320" s="26"/>
    </row>
    <row r="321" spans="1:5" ht="15" customHeight="1" x14ac:dyDescent="0.2">
      <c r="A321" s="42"/>
      <c r="B321" s="67"/>
      <c r="C321" s="24"/>
      <c r="D321" s="41"/>
      <c r="E321" s="26"/>
    </row>
    <row r="322" spans="1:5" ht="15" customHeight="1" x14ac:dyDescent="0.2">
      <c r="A322" s="34"/>
      <c r="B322" s="35"/>
      <c r="C322" s="29"/>
      <c r="D322" s="41"/>
      <c r="E322" s="26"/>
    </row>
    <row r="323" spans="1:5" ht="15" customHeight="1" x14ac:dyDescent="0.2">
      <c r="A323" s="34"/>
      <c r="B323" s="35"/>
      <c r="C323" s="36"/>
      <c r="D323" s="41"/>
      <c r="E323" s="26"/>
    </row>
    <row r="324" spans="1:5" ht="15" customHeight="1" x14ac:dyDescent="0.2">
      <c r="A324" s="22"/>
      <c r="B324" s="37"/>
      <c r="C324" s="38" t="s">
        <v>28</v>
      </c>
      <c r="D324" s="77"/>
      <c r="E324" s="26"/>
    </row>
    <row r="325" spans="1:5" ht="15" customHeight="1" x14ac:dyDescent="0.2">
      <c r="A325" s="22" t="s">
        <v>29</v>
      </c>
      <c r="B325" s="23" t="s">
        <v>125</v>
      </c>
      <c r="C325" s="78">
        <v>216</v>
      </c>
      <c r="D325" s="25" t="e">
        <f>#REF!</f>
        <v>#REF!</v>
      </c>
      <c r="E325" s="26"/>
    </row>
    <row r="326" spans="1:5" ht="15" customHeight="1" x14ac:dyDescent="0.2">
      <c r="A326" s="856" t="s">
        <v>164</v>
      </c>
      <c r="B326" s="857"/>
      <c r="C326" s="2"/>
      <c r="D326" s="30"/>
      <c r="E326" s="26"/>
    </row>
    <row r="327" spans="1:5" ht="15" customHeight="1" x14ac:dyDescent="0.2">
      <c r="A327" s="858"/>
      <c r="B327" s="859"/>
      <c r="C327" s="2"/>
      <c r="D327" s="30"/>
      <c r="E327" s="26"/>
    </row>
    <row r="328" spans="1:5" ht="15" customHeight="1" x14ac:dyDescent="0.2">
      <c r="A328" s="860"/>
      <c r="B328" s="861"/>
      <c r="C328" s="2"/>
      <c r="D328" s="30"/>
      <c r="E328" s="26"/>
    </row>
    <row r="329" spans="1:5" ht="15" customHeight="1" x14ac:dyDescent="0.2">
      <c r="A329" s="34"/>
      <c r="B329" s="35"/>
      <c r="C329" s="2"/>
      <c r="D329" s="71"/>
      <c r="E329" s="26"/>
    </row>
    <row r="330" spans="1:5" ht="15" customHeight="1" x14ac:dyDescent="0.2">
      <c r="A330" s="22"/>
      <c r="B330" s="37"/>
      <c r="C330" s="50" t="s">
        <v>28</v>
      </c>
      <c r="D330" s="25" t="e">
        <f>D325</f>
        <v>#REF!</v>
      </c>
      <c r="E330" s="26"/>
    </row>
    <row r="331" spans="1:5" ht="15" customHeight="1" x14ac:dyDescent="0.2">
      <c r="A331" s="52" t="s">
        <v>30</v>
      </c>
      <c r="B331" s="847" t="e">
        <f ca="1">SPELLNUMBER(D330)</f>
        <v>#NAME?</v>
      </c>
      <c r="C331" s="847"/>
      <c r="D331" s="847"/>
      <c r="E331" s="847"/>
    </row>
    <row r="332" spans="1:5" ht="13.5" x14ac:dyDescent="0.2">
      <c r="A332" s="55"/>
      <c r="B332" s="55"/>
      <c r="C332" s="55"/>
      <c r="D332" s="55"/>
      <c r="E332" s="55"/>
    </row>
    <row r="333" spans="1:5" ht="13.5" x14ac:dyDescent="0.2">
      <c r="A333" s="55"/>
      <c r="B333" s="55"/>
      <c r="C333" s="55"/>
      <c r="D333" s="55"/>
      <c r="E333" s="55"/>
    </row>
    <row r="334" spans="1:5" x14ac:dyDescent="0.2">
      <c r="A334" s="57" t="s">
        <v>31</v>
      </c>
      <c r="B334" s="57"/>
      <c r="C334" s="57"/>
      <c r="D334" s="57"/>
      <c r="E334" s="57"/>
    </row>
    <row r="335" spans="1:5" x14ac:dyDescent="0.2">
      <c r="A335" s="57" t="s">
        <v>32</v>
      </c>
      <c r="B335" s="59" t="s">
        <v>33</v>
      </c>
      <c r="C335" s="57"/>
      <c r="D335" s="16" t="s">
        <v>47</v>
      </c>
    </row>
    <row r="336" spans="1:5" ht="20.25" x14ac:dyDescent="0.2">
      <c r="B336" s="14" t="str">
        <f>B316</f>
        <v>Bangladesh Development Bank Limited</v>
      </c>
      <c r="C336" s="72"/>
      <c r="E336" s="81" t="str">
        <f>E205</f>
        <v>TRANSFER</v>
      </c>
    </row>
    <row r="337" spans="1:5" ht="16.5" x14ac:dyDescent="0.3">
      <c r="A337" s="7" t="s">
        <v>10</v>
      </c>
      <c r="B337" s="8" t="s">
        <v>103</v>
      </c>
      <c r="C337" s="9"/>
      <c r="D337" s="11" t="str">
        <f>D2</f>
        <v xml:space="preserve">DATE : </v>
      </c>
      <c r="E337" s="208" t="e">
        <f>E2</f>
        <v>#REF!</v>
      </c>
    </row>
    <row r="338" spans="1:5" ht="25.5" x14ac:dyDescent="0.2">
      <c r="A338" s="17"/>
      <c r="B338" s="18" t="s">
        <v>24</v>
      </c>
      <c r="C338" s="19" t="s">
        <v>25</v>
      </c>
      <c r="D338" s="75" t="s">
        <v>26</v>
      </c>
      <c r="E338" s="73" t="s">
        <v>42</v>
      </c>
    </row>
    <row r="339" spans="1:5" ht="15" customHeight="1" x14ac:dyDescent="0.2">
      <c r="A339" s="22" t="s">
        <v>27</v>
      </c>
      <c r="B339" s="67" t="s">
        <v>124</v>
      </c>
      <c r="C339" s="80">
        <v>640</v>
      </c>
      <c r="D339" s="77"/>
      <c r="E339" s="26"/>
    </row>
    <row r="340" spans="1:5" ht="15" customHeight="1" x14ac:dyDescent="0.2">
      <c r="A340" s="871"/>
      <c r="B340" s="872"/>
      <c r="C340" s="29"/>
      <c r="D340" s="41"/>
      <c r="E340" s="26"/>
    </row>
    <row r="341" spans="1:5" ht="15" customHeight="1" x14ac:dyDescent="0.2">
      <c r="A341" s="873"/>
      <c r="B341" s="874"/>
      <c r="C341" s="76"/>
      <c r="D341" s="41"/>
      <c r="E341" s="26"/>
    </row>
    <row r="342" spans="1:5" ht="15" customHeight="1" x14ac:dyDescent="0.2">
      <c r="A342" s="873"/>
      <c r="B342" s="874"/>
      <c r="C342" s="29"/>
      <c r="D342" s="41"/>
      <c r="E342" s="26"/>
    </row>
    <row r="343" spans="1:5" ht="15" customHeight="1" x14ac:dyDescent="0.2">
      <c r="A343" s="34"/>
      <c r="B343" s="35"/>
      <c r="C343" s="36"/>
      <c r="D343" s="41"/>
      <c r="E343" s="26"/>
    </row>
    <row r="344" spans="1:5" ht="15" customHeight="1" x14ac:dyDescent="0.2">
      <c r="A344" s="22"/>
      <c r="B344" s="37"/>
      <c r="C344" s="38" t="s">
        <v>28</v>
      </c>
      <c r="D344" s="82"/>
      <c r="E344" s="26"/>
    </row>
    <row r="345" spans="1:5" ht="15" customHeight="1" x14ac:dyDescent="0.2">
      <c r="A345" s="22" t="s">
        <v>29</v>
      </c>
      <c r="B345" s="23" t="s">
        <v>127</v>
      </c>
      <c r="C345" s="78" t="s">
        <v>126</v>
      </c>
      <c r="D345" s="25" t="e">
        <f>#REF!</f>
        <v>#REF!</v>
      </c>
      <c r="E345" s="26"/>
    </row>
    <row r="346" spans="1:5" ht="15" customHeight="1" x14ac:dyDescent="0.2">
      <c r="A346" s="850" t="s">
        <v>165</v>
      </c>
      <c r="B346" s="851"/>
      <c r="C346" s="2"/>
      <c r="D346" s="30"/>
      <c r="E346" s="26"/>
    </row>
    <row r="347" spans="1:5" ht="15" customHeight="1" x14ac:dyDescent="0.2">
      <c r="A347" s="852"/>
      <c r="B347" s="853"/>
      <c r="C347" s="2"/>
      <c r="D347" s="30"/>
      <c r="E347" s="26"/>
    </row>
    <row r="348" spans="1:5" ht="15" customHeight="1" x14ac:dyDescent="0.2">
      <c r="A348" s="854"/>
      <c r="B348" s="855"/>
      <c r="C348" s="2"/>
      <c r="D348" s="30"/>
      <c r="E348" s="26"/>
    </row>
    <row r="349" spans="1:5" ht="15" customHeight="1" x14ac:dyDescent="0.2">
      <c r="A349" s="34"/>
      <c r="B349" s="35"/>
      <c r="C349" s="2"/>
      <c r="D349" s="71"/>
      <c r="E349" s="26"/>
    </row>
    <row r="350" spans="1:5" ht="15" customHeight="1" x14ac:dyDescent="0.2">
      <c r="A350" s="22"/>
      <c r="B350" s="37"/>
      <c r="C350" s="50" t="s">
        <v>28</v>
      </c>
      <c r="D350" s="25" t="e">
        <f>D345</f>
        <v>#REF!</v>
      </c>
      <c r="E350" s="26"/>
    </row>
    <row r="351" spans="1:5" ht="15" customHeight="1" x14ac:dyDescent="0.2">
      <c r="A351" s="52" t="s">
        <v>30</v>
      </c>
      <c r="B351" s="847" t="e">
        <f ca="1">SPELLNUMBER(D350)</f>
        <v>#NAME?</v>
      </c>
      <c r="C351" s="847"/>
      <c r="D351" s="847"/>
      <c r="E351" s="847"/>
    </row>
    <row r="352" spans="1:5" ht="13.5" x14ac:dyDescent="0.2">
      <c r="A352" s="55"/>
      <c r="B352" s="55"/>
      <c r="C352" s="55"/>
      <c r="D352" s="55"/>
      <c r="E352" s="55"/>
    </row>
    <row r="353" spans="1:5" ht="13.5" x14ac:dyDescent="0.2">
      <c r="A353" s="55"/>
      <c r="B353" s="55"/>
      <c r="C353" s="55"/>
      <c r="D353" s="55"/>
      <c r="E353" s="55"/>
    </row>
    <row r="354" spans="1:5" x14ac:dyDescent="0.2">
      <c r="A354" s="57" t="s">
        <v>31</v>
      </c>
      <c r="B354" s="57"/>
      <c r="C354" s="57"/>
      <c r="D354" s="57"/>
      <c r="E354" s="57"/>
    </row>
    <row r="355" spans="1:5" x14ac:dyDescent="0.2">
      <c r="A355" s="57" t="s">
        <v>32</v>
      </c>
      <c r="B355" s="59" t="s">
        <v>33</v>
      </c>
      <c r="C355" s="57"/>
      <c r="D355" s="16" t="s">
        <v>47</v>
      </c>
    </row>
    <row r="356" spans="1:5" x14ac:dyDescent="0.2">
      <c r="A356" s="57"/>
      <c r="B356" s="59"/>
      <c r="C356" s="57"/>
    </row>
    <row r="357" spans="1:5" x14ac:dyDescent="0.2">
      <c r="A357" s="57"/>
      <c r="B357" s="59"/>
      <c r="C357" s="57"/>
    </row>
    <row r="358" spans="1:5" x14ac:dyDescent="0.2">
      <c r="A358" s="57"/>
      <c r="B358" s="59"/>
      <c r="C358" s="57"/>
    </row>
    <row r="359" spans="1:5" x14ac:dyDescent="0.2">
      <c r="A359" s="57"/>
      <c r="B359" s="59"/>
      <c r="C359" s="57"/>
    </row>
    <row r="360" spans="1:5" x14ac:dyDescent="0.2">
      <c r="A360" s="57"/>
      <c r="B360" s="59"/>
      <c r="C360" s="57"/>
    </row>
    <row r="361" spans="1:5" x14ac:dyDescent="0.2">
      <c r="A361" s="57"/>
      <c r="B361" s="59"/>
      <c r="C361" s="57"/>
    </row>
    <row r="362" spans="1:5" x14ac:dyDescent="0.2">
      <c r="A362" s="57"/>
      <c r="B362" s="59"/>
      <c r="C362" s="57"/>
    </row>
    <row r="363" spans="1:5" x14ac:dyDescent="0.2">
      <c r="A363" s="57"/>
      <c r="B363" s="59"/>
      <c r="C363" s="57"/>
    </row>
    <row r="364" spans="1:5" x14ac:dyDescent="0.2">
      <c r="A364" s="57"/>
      <c r="B364" s="59"/>
      <c r="C364" s="57"/>
    </row>
    <row r="365" spans="1:5" x14ac:dyDescent="0.2">
      <c r="A365" s="57"/>
      <c r="B365" s="59"/>
      <c r="C365" s="57"/>
    </row>
    <row r="366" spans="1:5" x14ac:dyDescent="0.2">
      <c r="A366" s="57"/>
      <c r="B366" s="59"/>
      <c r="C366" s="57"/>
    </row>
    <row r="367" spans="1:5" x14ac:dyDescent="0.2">
      <c r="A367" s="57"/>
      <c r="B367" s="59"/>
      <c r="C367" s="57"/>
    </row>
    <row r="368" spans="1:5" x14ac:dyDescent="0.2">
      <c r="A368" s="57"/>
      <c r="B368" s="59"/>
      <c r="C368" s="57"/>
    </row>
    <row r="369" spans="1:5" x14ac:dyDescent="0.2">
      <c r="A369" s="57"/>
      <c r="B369" s="59"/>
      <c r="C369" s="57"/>
    </row>
    <row r="370" spans="1:5" x14ac:dyDescent="0.2">
      <c r="A370" s="57"/>
      <c r="B370" s="59"/>
      <c r="C370" s="57"/>
    </row>
    <row r="371" spans="1:5" x14ac:dyDescent="0.2">
      <c r="A371" s="57"/>
      <c r="B371" s="59"/>
      <c r="C371" s="57"/>
    </row>
    <row r="372" spans="1:5" ht="20.25" x14ac:dyDescent="0.2">
      <c r="B372" s="14" t="str">
        <f>B316</f>
        <v>Bangladesh Development Bank Limited</v>
      </c>
      <c r="C372" s="72"/>
      <c r="E372" s="15" t="s">
        <v>23</v>
      </c>
    </row>
    <row r="373" spans="1:5" ht="16.5" x14ac:dyDescent="0.3">
      <c r="A373" s="7" t="s">
        <v>10</v>
      </c>
      <c r="B373" s="8" t="s">
        <v>103</v>
      </c>
      <c r="C373" s="9"/>
      <c r="D373" s="11" t="str">
        <f>D2</f>
        <v xml:space="preserve">DATE : </v>
      </c>
      <c r="E373" s="208" t="e">
        <f>E2</f>
        <v>#REF!</v>
      </c>
    </row>
    <row r="374" spans="1:5" ht="25.5" x14ac:dyDescent="0.2">
      <c r="A374" s="17"/>
      <c r="B374" s="18" t="s">
        <v>24</v>
      </c>
      <c r="C374" s="19" t="s">
        <v>25</v>
      </c>
      <c r="D374" s="75" t="s">
        <v>26</v>
      </c>
      <c r="E374" s="73" t="s">
        <v>42</v>
      </c>
    </row>
    <row r="375" spans="1:5" ht="15" customHeight="1" x14ac:dyDescent="0.2">
      <c r="A375" s="22" t="s">
        <v>27</v>
      </c>
      <c r="B375" s="67" t="s">
        <v>124</v>
      </c>
      <c r="C375" s="80">
        <v>640</v>
      </c>
      <c r="D375" s="77"/>
      <c r="E375" s="26"/>
    </row>
    <row r="376" spans="1:5" ht="15" customHeight="1" x14ac:dyDescent="0.2">
      <c r="A376" s="870"/>
      <c r="B376" s="870"/>
      <c r="C376" s="29"/>
      <c r="D376" s="41"/>
      <c r="E376" s="26"/>
    </row>
    <row r="377" spans="1:5" ht="15" customHeight="1" x14ac:dyDescent="0.2">
      <c r="A377" s="870"/>
      <c r="B377" s="870"/>
      <c r="C377" s="29"/>
      <c r="D377" s="41"/>
      <c r="E377" s="26"/>
    </row>
    <row r="378" spans="1:5" ht="15" customHeight="1" x14ac:dyDescent="0.2">
      <c r="A378" s="870"/>
      <c r="B378" s="870"/>
      <c r="C378" s="29"/>
      <c r="D378" s="41"/>
      <c r="E378" s="26"/>
    </row>
    <row r="379" spans="1:5" ht="15" customHeight="1" x14ac:dyDescent="0.2">
      <c r="A379" s="34"/>
      <c r="B379" s="35"/>
      <c r="C379" s="36"/>
      <c r="D379" s="41"/>
      <c r="E379" s="26"/>
    </row>
    <row r="380" spans="1:5" ht="15" customHeight="1" x14ac:dyDescent="0.2">
      <c r="A380" s="22"/>
      <c r="B380" s="37"/>
      <c r="C380" s="38" t="s">
        <v>28</v>
      </c>
      <c r="D380" s="77"/>
      <c r="E380" s="26"/>
    </row>
    <row r="381" spans="1:5" ht="15" customHeight="1" x14ac:dyDescent="0.2">
      <c r="A381" s="22" t="s">
        <v>29</v>
      </c>
      <c r="B381" s="23" t="s">
        <v>128</v>
      </c>
      <c r="C381" s="78">
        <v>117</v>
      </c>
      <c r="D381" s="25" t="e">
        <f>#REF!</f>
        <v>#REF!</v>
      </c>
      <c r="E381" s="26"/>
    </row>
    <row r="382" spans="1:5" ht="15" customHeight="1" x14ac:dyDescent="0.2">
      <c r="A382" s="832" t="s">
        <v>166</v>
      </c>
      <c r="B382" s="833"/>
      <c r="C382" s="2"/>
      <c r="D382" s="30"/>
      <c r="E382" s="26"/>
    </row>
    <row r="383" spans="1:5" ht="15" customHeight="1" x14ac:dyDescent="0.2">
      <c r="A383" s="834"/>
      <c r="B383" s="835"/>
      <c r="C383" s="2"/>
      <c r="D383" s="30"/>
      <c r="E383" s="26"/>
    </row>
    <row r="384" spans="1:5" ht="15" customHeight="1" x14ac:dyDescent="0.2">
      <c r="A384" s="836"/>
      <c r="B384" s="837"/>
      <c r="C384" s="2"/>
      <c r="D384" s="30"/>
      <c r="E384" s="26"/>
    </row>
    <row r="385" spans="1:5" ht="15" customHeight="1" x14ac:dyDescent="0.2">
      <c r="A385" s="34"/>
      <c r="B385" s="35"/>
      <c r="C385" s="2"/>
      <c r="D385" s="71"/>
      <c r="E385" s="26"/>
    </row>
    <row r="386" spans="1:5" ht="15" customHeight="1" x14ac:dyDescent="0.2">
      <c r="A386" s="22"/>
      <c r="B386" s="37"/>
      <c r="C386" s="50" t="s">
        <v>28</v>
      </c>
      <c r="D386" s="25" t="e">
        <f>D381</f>
        <v>#REF!</v>
      </c>
      <c r="E386" s="26"/>
    </row>
    <row r="387" spans="1:5" ht="15" customHeight="1" x14ac:dyDescent="0.2">
      <c r="A387" s="52" t="s">
        <v>30</v>
      </c>
      <c r="B387" s="862" t="e">
        <f ca="1">SPELLNUMBER(D386)</f>
        <v>#NAME?</v>
      </c>
      <c r="C387" s="862"/>
      <c r="D387" s="862"/>
      <c r="E387" s="862"/>
    </row>
    <row r="388" spans="1:5" ht="13.5" x14ac:dyDescent="0.2">
      <c r="A388" s="55"/>
      <c r="B388" s="83"/>
      <c r="C388" s="55"/>
      <c r="D388" s="55"/>
      <c r="E388" s="55"/>
    </row>
    <row r="389" spans="1:5" ht="13.5" x14ac:dyDescent="0.2">
      <c r="A389" s="55"/>
      <c r="B389" s="83"/>
      <c r="C389" s="55"/>
      <c r="D389" s="55"/>
      <c r="E389" s="55"/>
    </row>
    <row r="390" spans="1:5" x14ac:dyDescent="0.2">
      <c r="A390" s="57" t="s">
        <v>31</v>
      </c>
      <c r="B390" s="57"/>
      <c r="C390" s="57"/>
      <c r="D390" s="57"/>
      <c r="E390" s="57"/>
    </row>
    <row r="391" spans="1:5" x14ac:dyDescent="0.2">
      <c r="A391" s="57" t="s">
        <v>32</v>
      </c>
      <c r="B391" s="59" t="s">
        <v>33</v>
      </c>
      <c r="C391" s="57"/>
      <c r="D391" s="16" t="s">
        <v>47</v>
      </c>
    </row>
    <row r="392" spans="1:5" ht="20.25" x14ac:dyDescent="0.2">
      <c r="B392" s="14" t="str">
        <f>B372</f>
        <v>Bangladesh Development Bank Limited</v>
      </c>
      <c r="C392" s="72"/>
      <c r="E392" s="15" t="s">
        <v>23</v>
      </c>
    </row>
    <row r="393" spans="1:5" ht="16.5" x14ac:dyDescent="0.3">
      <c r="A393" s="7" t="s">
        <v>10</v>
      </c>
      <c r="B393" s="8" t="s">
        <v>103</v>
      </c>
      <c r="C393" s="9"/>
      <c r="D393" s="11" t="str">
        <f>D2</f>
        <v xml:space="preserve">DATE : </v>
      </c>
      <c r="E393" s="208" t="e">
        <f>E2</f>
        <v>#REF!</v>
      </c>
    </row>
    <row r="394" spans="1:5" ht="25.5" x14ac:dyDescent="0.2">
      <c r="A394" s="17"/>
      <c r="B394" s="18" t="s">
        <v>24</v>
      </c>
      <c r="C394" s="19" t="s">
        <v>25</v>
      </c>
      <c r="D394" s="75" t="s">
        <v>26</v>
      </c>
      <c r="E394" s="73" t="s">
        <v>42</v>
      </c>
    </row>
    <row r="395" spans="1:5" ht="15" customHeight="1" x14ac:dyDescent="0.2">
      <c r="A395" s="22" t="s">
        <v>27</v>
      </c>
      <c r="B395" s="67" t="s">
        <v>124</v>
      </c>
      <c r="C395" s="80">
        <v>640</v>
      </c>
      <c r="D395" s="77"/>
      <c r="E395" s="26"/>
    </row>
    <row r="396" spans="1:5" ht="15" customHeight="1" x14ac:dyDescent="0.2">
      <c r="A396" s="869"/>
      <c r="B396" s="869"/>
      <c r="C396" s="29"/>
      <c r="D396" s="41"/>
      <c r="E396" s="26"/>
    </row>
    <row r="397" spans="1:5" ht="15" customHeight="1" x14ac:dyDescent="0.2">
      <c r="A397" s="869"/>
      <c r="B397" s="869"/>
      <c r="C397" s="29"/>
      <c r="D397" s="41"/>
      <c r="E397" s="26"/>
    </row>
    <row r="398" spans="1:5" ht="15" customHeight="1" x14ac:dyDescent="0.2">
      <c r="A398" s="869"/>
      <c r="B398" s="869"/>
      <c r="C398" s="29"/>
      <c r="D398" s="41"/>
      <c r="E398" s="26"/>
    </row>
    <row r="399" spans="1:5" ht="15" customHeight="1" x14ac:dyDescent="0.2">
      <c r="A399" s="34"/>
      <c r="B399" s="35"/>
      <c r="C399" s="36"/>
      <c r="D399" s="41"/>
      <c r="E399" s="26"/>
    </row>
    <row r="400" spans="1:5" ht="15" customHeight="1" x14ac:dyDescent="0.2">
      <c r="A400" s="22"/>
      <c r="B400" s="37"/>
      <c r="C400" s="38" t="s">
        <v>28</v>
      </c>
      <c r="D400" s="77"/>
      <c r="E400" s="26"/>
    </row>
    <row r="401" spans="1:5" ht="15" customHeight="1" x14ac:dyDescent="0.2">
      <c r="A401" s="22" t="s">
        <v>29</v>
      </c>
      <c r="B401" s="23" t="s">
        <v>35</v>
      </c>
      <c r="C401" s="78">
        <v>227</v>
      </c>
      <c r="D401" s="25" t="e">
        <f>bf!F23</f>
        <v>#REF!</v>
      </c>
      <c r="E401" s="26"/>
    </row>
    <row r="402" spans="1:5" ht="15" customHeight="1" x14ac:dyDescent="0.2">
      <c r="A402" s="856" t="s">
        <v>167</v>
      </c>
      <c r="B402" s="864"/>
      <c r="C402" s="2"/>
      <c r="D402" s="30"/>
      <c r="E402" s="26"/>
    </row>
    <row r="403" spans="1:5" ht="15" customHeight="1" x14ac:dyDescent="0.2">
      <c r="A403" s="865"/>
      <c r="B403" s="866"/>
      <c r="C403" s="2"/>
      <c r="D403" s="30"/>
      <c r="E403" s="26"/>
    </row>
    <row r="404" spans="1:5" ht="15" customHeight="1" x14ac:dyDescent="0.2">
      <c r="A404" s="867"/>
      <c r="B404" s="868"/>
      <c r="C404" s="2"/>
      <c r="D404" s="30"/>
      <c r="E404" s="26"/>
    </row>
    <row r="405" spans="1:5" ht="15" customHeight="1" x14ac:dyDescent="0.2">
      <c r="A405" s="34"/>
      <c r="B405" s="35"/>
      <c r="C405" s="2"/>
      <c r="D405" s="71"/>
      <c r="E405" s="26"/>
    </row>
    <row r="406" spans="1:5" ht="15" customHeight="1" x14ac:dyDescent="0.2">
      <c r="A406" s="22"/>
      <c r="B406" s="37"/>
      <c r="C406" s="50" t="s">
        <v>28</v>
      </c>
      <c r="D406" s="25" t="e">
        <f>D401</f>
        <v>#REF!</v>
      </c>
      <c r="E406" s="26"/>
    </row>
    <row r="407" spans="1:5" ht="15" customHeight="1" x14ac:dyDescent="0.2">
      <c r="A407" s="52" t="s">
        <v>30</v>
      </c>
      <c r="B407" s="847" t="e">
        <f ca="1">SPELLNUMBER(D406)</f>
        <v>#NAME?</v>
      </c>
      <c r="C407" s="847"/>
      <c r="D407" s="847"/>
      <c r="E407" s="847"/>
    </row>
    <row r="408" spans="1:5" ht="13.5" x14ac:dyDescent="0.2">
      <c r="A408" s="55"/>
      <c r="B408" s="55"/>
      <c r="C408" s="55"/>
      <c r="D408" s="55"/>
      <c r="E408" s="55"/>
    </row>
    <row r="409" spans="1:5" ht="13.5" x14ac:dyDescent="0.2">
      <c r="A409" s="55"/>
      <c r="B409" s="55"/>
      <c r="C409" s="55"/>
      <c r="D409" s="55"/>
      <c r="E409" s="55"/>
    </row>
    <row r="410" spans="1:5" x14ac:dyDescent="0.2">
      <c r="A410" s="57" t="s">
        <v>31</v>
      </c>
      <c r="B410" s="57"/>
      <c r="C410" s="57"/>
      <c r="D410" s="57"/>
      <c r="E410" s="57"/>
    </row>
    <row r="411" spans="1:5" x14ac:dyDescent="0.2">
      <c r="A411" s="57" t="s">
        <v>32</v>
      </c>
      <c r="B411" s="59" t="s">
        <v>33</v>
      </c>
      <c r="C411" s="57"/>
      <c r="D411" s="16" t="s">
        <v>47</v>
      </c>
    </row>
    <row r="412" spans="1:5" x14ac:dyDescent="0.2">
      <c r="A412" s="57"/>
      <c r="B412" s="59"/>
      <c r="C412" s="57"/>
    </row>
    <row r="413" spans="1:5" x14ac:dyDescent="0.2">
      <c r="A413" s="57"/>
      <c r="B413" s="59"/>
      <c r="C413" s="57"/>
    </row>
    <row r="414" spans="1:5" x14ac:dyDescent="0.2">
      <c r="A414" s="57"/>
      <c r="B414" s="59"/>
      <c r="C414" s="57"/>
    </row>
    <row r="415" spans="1:5" x14ac:dyDescent="0.2">
      <c r="A415" s="57"/>
      <c r="B415" s="59"/>
      <c r="C415" s="57"/>
    </row>
    <row r="416" spans="1:5" x14ac:dyDescent="0.2">
      <c r="A416" s="57"/>
      <c r="B416" s="59"/>
      <c r="C416" s="57"/>
    </row>
    <row r="417" spans="1:5" x14ac:dyDescent="0.2">
      <c r="A417" s="57"/>
      <c r="B417" s="59"/>
      <c r="C417" s="57"/>
    </row>
    <row r="418" spans="1:5" x14ac:dyDescent="0.2">
      <c r="A418" s="57"/>
      <c r="B418" s="59"/>
      <c r="C418" s="57"/>
    </row>
    <row r="419" spans="1:5" x14ac:dyDescent="0.2">
      <c r="A419" s="57"/>
      <c r="B419" s="59"/>
      <c r="C419" s="57"/>
    </row>
    <row r="420" spans="1:5" x14ac:dyDescent="0.2">
      <c r="A420" s="57"/>
      <c r="B420" s="59"/>
      <c r="C420" s="57"/>
    </row>
    <row r="421" spans="1:5" x14ac:dyDescent="0.2">
      <c r="A421" s="57"/>
      <c r="B421" s="59"/>
      <c r="C421" s="57"/>
    </row>
    <row r="422" spans="1:5" x14ac:dyDescent="0.2">
      <c r="A422" s="57"/>
      <c r="B422" s="59"/>
      <c r="C422" s="57"/>
    </row>
    <row r="423" spans="1:5" x14ac:dyDescent="0.2">
      <c r="A423" s="57"/>
      <c r="B423" s="59"/>
      <c r="C423" s="57"/>
    </row>
    <row r="424" spans="1:5" x14ac:dyDescent="0.2">
      <c r="A424" s="57"/>
      <c r="B424" s="59"/>
      <c r="C424" s="57"/>
    </row>
    <row r="425" spans="1:5" x14ac:dyDescent="0.2">
      <c r="A425" s="57"/>
      <c r="B425" s="59"/>
      <c r="C425" s="57"/>
    </row>
    <row r="426" spans="1:5" x14ac:dyDescent="0.2">
      <c r="A426" s="57"/>
      <c r="B426" s="59"/>
      <c r="C426" s="57"/>
    </row>
    <row r="427" spans="1:5" x14ac:dyDescent="0.2">
      <c r="A427" s="57"/>
      <c r="B427" s="59"/>
      <c r="C427" s="57"/>
    </row>
    <row r="428" spans="1:5" ht="20.25" x14ac:dyDescent="0.2">
      <c r="B428" s="14" t="str">
        <f>B392</f>
        <v>Bangladesh Development Bank Limited</v>
      </c>
      <c r="C428" s="72"/>
      <c r="E428" s="15" t="s">
        <v>23</v>
      </c>
    </row>
    <row r="429" spans="1:5" ht="16.5" x14ac:dyDescent="0.3">
      <c r="A429" s="7" t="s">
        <v>10</v>
      </c>
      <c r="B429" s="8" t="s">
        <v>103</v>
      </c>
      <c r="C429" s="9"/>
      <c r="D429" s="11" t="str">
        <f>D2</f>
        <v xml:space="preserve">DATE : </v>
      </c>
      <c r="E429" s="208" t="e">
        <f>E2</f>
        <v>#REF!</v>
      </c>
    </row>
    <row r="430" spans="1:5" ht="25.5" x14ac:dyDescent="0.2">
      <c r="A430" s="17"/>
      <c r="B430" s="18" t="s">
        <v>24</v>
      </c>
      <c r="C430" s="19" t="s">
        <v>25</v>
      </c>
      <c r="D430" s="75" t="s">
        <v>26</v>
      </c>
      <c r="E430" s="73" t="s">
        <v>42</v>
      </c>
    </row>
    <row r="431" spans="1:5" ht="15" customHeight="1" x14ac:dyDescent="0.2">
      <c r="A431" s="22" t="s">
        <v>27</v>
      </c>
      <c r="B431" s="67" t="s">
        <v>124</v>
      </c>
      <c r="C431" s="80">
        <v>640</v>
      </c>
      <c r="D431" s="77"/>
      <c r="E431" s="26"/>
    </row>
    <row r="432" spans="1:5" ht="15" customHeight="1" x14ac:dyDescent="0.2">
      <c r="A432" s="863"/>
      <c r="B432" s="863"/>
      <c r="C432" s="29"/>
      <c r="D432" s="41"/>
      <c r="E432" s="26"/>
    </row>
    <row r="433" spans="1:5" ht="15" customHeight="1" x14ac:dyDescent="0.2">
      <c r="A433" s="863"/>
      <c r="B433" s="863"/>
      <c r="C433" s="76"/>
      <c r="D433" s="41"/>
      <c r="E433" s="26"/>
    </row>
    <row r="434" spans="1:5" ht="15" customHeight="1" x14ac:dyDescent="0.2">
      <c r="A434" s="863"/>
      <c r="B434" s="863"/>
      <c r="C434" s="29"/>
      <c r="D434" s="41"/>
      <c r="E434" s="26"/>
    </row>
    <row r="435" spans="1:5" ht="15" customHeight="1" x14ac:dyDescent="0.2">
      <c r="A435" s="34"/>
      <c r="B435" s="35"/>
      <c r="C435" s="36"/>
      <c r="D435" s="41"/>
      <c r="E435" s="26"/>
    </row>
    <row r="436" spans="1:5" ht="15" customHeight="1" x14ac:dyDescent="0.2">
      <c r="A436" s="22"/>
      <c r="B436" s="37"/>
      <c r="C436" s="38" t="s">
        <v>28</v>
      </c>
      <c r="D436" s="77"/>
      <c r="E436" s="26"/>
    </row>
    <row r="437" spans="1:5" ht="15" customHeight="1" x14ac:dyDescent="0.2">
      <c r="A437" s="22" t="s">
        <v>29</v>
      </c>
      <c r="B437" s="23" t="s">
        <v>35</v>
      </c>
      <c r="C437" s="78">
        <v>227</v>
      </c>
      <c r="D437" s="25" t="e">
        <f>'Own PF'!F17</f>
        <v>#REF!</v>
      </c>
      <c r="E437" s="26"/>
    </row>
    <row r="438" spans="1:5" ht="15" customHeight="1" x14ac:dyDescent="0.2">
      <c r="A438" s="838" t="s">
        <v>168</v>
      </c>
      <c r="B438" s="879"/>
      <c r="C438" s="2"/>
      <c r="D438" s="30"/>
      <c r="E438" s="26"/>
    </row>
    <row r="439" spans="1:5" ht="15" customHeight="1" x14ac:dyDescent="0.2">
      <c r="A439" s="880"/>
      <c r="B439" s="881"/>
      <c r="C439" s="2"/>
      <c r="D439" s="30"/>
      <c r="E439" s="26"/>
    </row>
    <row r="440" spans="1:5" ht="15" customHeight="1" x14ac:dyDescent="0.2">
      <c r="A440" s="882"/>
      <c r="B440" s="883"/>
      <c r="C440" s="2"/>
      <c r="D440" s="30"/>
      <c r="E440" s="26"/>
    </row>
    <row r="441" spans="1:5" ht="15" customHeight="1" x14ac:dyDescent="0.2">
      <c r="A441" s="34"/>
      <c r="B441" s="35"/>
      <c r="C441" s="2"/>
      <c r="D441" s="71"/>
      <c r="E441" s="26"/>
    </row>
    <row r="442" spans="1:5" ht="15" customHeight="1" x14ac:dyDescent="0.2">
      <c r="A442" s="22"/>
      <c r="B442" s="37"/>
      <c r="C442" s="50" t="s">
        <v>28</v>
      </c>
      <c r="D442" s="25" t="e">
        <f>D437</f>
        <v>#REF!</v>
      </c>
      <c r="E442" s="26"/>
    </row>
    <row r="443" spans="1:5" ht="15" customHeight="1" x14ac:dyDescent="0.2">
      <c r="A443" s="52" t="s">
        <v>30</v>
      </c>
      <c r="B443" s="847" t="e">
        <f ca="1">SPELLNUMBER(D442)</f>
        <v>#NAME?</v>
      </c>
      <c r="C443" s="847"/>
      <c r="D443" s="847"/>
      <c r="E443" s="847"/>
    </row>
    <row r="444" spans="1:5" ht="13.5" x14ac:dyDescent="0.2">
      <c r="A444" s="55"/>
      <c r="B444" s="55"/>
      <c r="C444" s="55"/>
      <c r="D444" s="55"/>
      <c r="E444" s="55"/>
    </row>
    <row r="445" spans="1:5" ht="13.5" x14ac:dyDescent="0.2">
      <c r="A445" s="55"/>
      <c r="B445" s="55"/>
      <c r="C445" s="55"/>
      <c r="D445" s="55"/>
      <c r="E445" s="55"/>
    </row>
    <row r="446" spans="1:5" x14ac:dyDescent="0.2">
      <c r="A446" s="57" t="s">
        <v>31</v>
      </c>
      <c r="B446" s="57"/>
      <c r="C446" s="57"/>
      <c r="D446" s="57"/>
      <c r="E446" s="57"/>
    </row>
    <row r="447" spans="1:5" x14ac:dyDescent="0.2">
      <c r="A447" s="57" t="s">
        <v>32</v>
      </c>
      <c r="B447" s="59" t="s">
        <v>33</v>
      </c>
      <c r="C447" s="57"/>
      <c r="D447" s="16" t="s">
        <v>47</v>
      </c>
    </row>
    <row r="448" spans="1:5" ht="20.25" x14ac:dyDescent="0.2">
      <c r="B448" s="14" t="str">
        <f>B428</f>
        <v>Bangladesh Development Bank Limited</v>
      </c>
      <c r="C448" s="72"/>
      <c r="E448" s="15" t="s">
        <v>23</v>
      </c>
    </row>
    <row r="449" spans="1:5" ht="16.5" x14ac:dyDescent="0.3">
      <c r="A449" s="7" t="s">
        <v>10</v>
      </c>
      <c r="B449" s="8" t="s">
        <v>103</v>
      </c>
      <c r="C449" s="9"/>
      <c r="D449" s="11" t="str">
        <f>D2</f>
        <v xml:space="preserve">DATE : </v>
      </c>
      <c r="E449" s="208" t="e">
        <f>E2</f>
        <v>#REF!</v>
      </c>
    </row>
    <row r="450" spans="1:5" ht="25.5" x14ac:dyDescent="0.2">
      <c r="A450" s="17"/>
      <c r="B450" s="18" t="s">
        <v>24</v>
      </c>
      <c r="C450" s="19" t="s">
        <v>25</v>
      </c>
      <c r="D450" s="75" t="s">
        <v>26</v>
      </c>
      <c r="E450" s="73" t="s">
        <v>42</v>
      </c>
    </row>
    <row r="451" spans="1:5" ht="15.75" x14ac:dyDescent="0.2">
      <c r="A451" s="22" t="s">
        <v>27</v>
      </c>
      <c r="B451" s="67" t="s">
        <v>124</v>
      </c>
      <c r="C451" s="80">
        <v>640</v>
      </c>
      <c r="D451" s="77"/>
      <c r="E451" s="26"/>
    </row>
    <row r="452" spans="1:5" ht="15.75" x14ac:dyDescent="0.2">
      <c r="A452" s="863"/>
      <c r="B452" s="863"/>
      <c r="C452" s="29"/>
      <c r="D452" s="41"/>
      <c r="E452" s="26"/>
    </row>
    <row r="453" spans="1:5" ht="15.75" x14ac:dyDescent="0.2">
      <c r="A453" s="863"/>
      <c r="B453" s="863"/>
      <c r="C453" s="29"/>
      <c r="D453" s="41"/>
      <c r="E453" s="26"/>
    </row>
    <row r="454" spans="1:5" ht="15.75" x14ac:dyDescent="0.2">
      <c r="A454" s="863"/>
      <c r="B454" s="863"/>
      <c r="C454" s="29"/>
      <c r="D454" s="41"/>
      <c r="E454" s="26"/>
    </row>
    <row r="455" spans="1:5" ht="15.75" x14ac:dyDescent="0.2">
      <c r="A455" s="34"/>
      <c r="B455" s="35"/>
      <c r="C455" s="36"/>
      <c r="D455" s="41"/>
      <c r="E455" s="26"/>
    </row>
    <row r="456" spans="1:5" ht="15.75" x14ac:dyDescent="0.2">
      <c r="A456" s="22"/>
      <c r="B456" s="37"/>
      <c r="C456" s="38" t="s">
        <v>28</v>
      </c>
      <c r="D456" s="77"/>
      <c r="E456" s="26"/>
    </row>
    <row r="457" spans="1:5" ht="16.5" x14ac:dyDescent="0.2">
      <c r="A457" s="22" t="s">
        <v>29</v>
      </c>
      <c r="B457" s="67" t="s">
        <v>114</v>
      </c>
      <c r="C457" s="84">
        <v>718</v>
      </c>
      <c r="D457" s="77"/>
      <c r="E457" s="26"/>
    </row>
    <row r="458" spans="1:5" ht="15.75" x14ac:dyDescent="0.2">
      <c r="A458" s="875" t="s">
        <v>169</v>
      </c>
      <c r="B458" s="876"/>
      <c r="C458" s="2"/>
      <c r="D458" s="82" t="e">
        <f>#REF!</f>
        <v>#REF!</v>
      </c>
      <c r="E458" s="26"/>
    </row>
    <row r="459" spans="1:5" ht="15.75" x14ac:dyDescent="0.2">
      <c r="A459" s="877"/>
      <c r="B459" s="878"/>
      <c r="C459" s="2"/>
      <c r="D459" s="41"/>
      <c r="E459" s="26"/>
    </row>
    <row r="460" spans="1:5" ht="15.75" x14ac:dyDescent="0.2">
      <c r="A460" s="85"/>
      <c r="B460" s="86"/>
      <c r="C460" s="2"/>
      <c r="D460" s="41"/>
      <c r="E460" s="26"/>
    </row>
    <row r="461" spans="1:5" ht="15.75" x14ac:dyDescent="0.2">
      <c r="A461" s="34"/>
      <c r="B461" s="35"/>
      <c r="C461" s="2"/>
      <c r="D461" s="47"/>
      <c r="E461" s="26"/>
    </row>
    <row r="462" spans="1:5" ht="15.75" x14ac:dyDescent="0.2">
      <c r="A462" s="22"/>
      <c r="B462" s="37"/>
      <c r="C462" s="50" t="s">
        <v>28</v>
      </c>
      <c r="D462" s="82" t="e">
        <f>D458</f>
        <v>#REF!</v>
      </c>
      <c r="E462" s="26"/>
    </row>
    <row r="463" spans="1:5" ht="13.5" x14ac:dyDescent="0.2">
      <c r="A463" s="52" t="s">
        <v>30</v>
      </c>
      <c r="B463" s="862" t="e">
        <f ca="1">SPELLNUMBER(D462)</f>
        <v>#NAME?</v>
      </c>
      <c r="C463" s="862"/>
      <c r="D463" s="862"/>
      <c r="E463" s="862"/>
    </row>
    <row r="464" spans="1:5" ht="13.5" x14ac:dyDescent="0.2">
      <c r="A464" s="55"/>
      <c r="B464" s="55"/>
      <c r="C464" s="55"/>
      <c r="D464" s="55"/>
      <c r="E464" s="55"/>
    </row>
    <row r="465" spans="1:5" ht="13.5" x14ac:dyDescent="0.2">
      <c r="A465" s="55"/>
      <c r="B465" s="55"/>
      <c r="C465" s="55"/>
      <c r="D465" s="55"/>
      <c r="E465" s="55"/>
    </row>
    <row r="466" spans="1:5" x14ac:dyDescent="0.2">
      <c r="A466" s="57" t="s">
        <v>31</v>
      </c>
      <c r="B466" s="57"/>
      <c r="C466" s="57"/>
      <c r="D466" s="57"/>
      <c r="E466" s="57"/>
    </row>
    <row r="467" spans="1:5" x14ac:dyDescent="0.2">
      <c r="A467" s="57" t="s">
        <v>32</v>
      </c>
      <c r="B467" s="59" t="s">
        <v>33</v>
      </c>
      <c r="C467" s="57"/>
      <c r="D467" s="16" t="s">
        <v>47</v>
      </c>
    </row>
    <row r="468" spans="1:5" x14ac:dyDescent="0.2">
      <c r="A468" s="57"/>
      <c r="B468" s="59"/>
      <c r="C468" s="57"/>
    </row>
    <row r="469" spans="1:5" x14ac:dyDescent="0.2">
      <c r="A469" s="57"/>
      <c r="B469" s="59"/>
      <c r="C469" s="57"/>
    </row>
    <row r="470" spans="1:5" x14ac:dyDescent="0.2">
      <c r="A470" s="57"/>
      <c r="B470" s="59"/>
      <c r="C470" s="57"/>
    </row>
    <row r="471" spans="1:5" x14ac:dyDescent="0.2">
      <c r="A471" s="57"/>
      <c r="B471" s="59"/>
      <c r="C471" s="57"/>
    </row>
    <row r="472" spans="1:5" x14ac:dyDescent="0.2">
      <c r="A472" s="57"/>
      <c r="B472" s="59"/>
      <c r="C472" s="57"/>
    </row>
    <row r="473" spans="1:5" x14ac:dyDescent="0.2">
      <c r="A473" s="57"/>
      <c r="B473" s="59"/>
      <c r="C473" s="57"/>
    </row>
    <row r="474" spans="1:5" x14ac:dyDescent="0.2">
      <c r="A474" s="57"/>
      <c r="B474" s="59"/>
      <c r="C474" s="57"/>
    </row>
    <row r="475" spans="1:5" x14ac:dyDescent="0.2">
      <c r="A475" s="57"/>
      <c r="B475" s="59"/>
      <c r="C475" s="57"/>
    </row>
    <row r="476" spans="1:5" x14ac:dyDescent="0.2">
      <c r="A476" s="57"/>
      <c r="B476" s="59"/>
      <c r="C476" s="57"/>
    </row>
    <row r="477" spans="1:5" x14ac:dyDescent="0.2">
      <c r="A477" s="57"/>
      <c r="B477" s="59"/>
      <c r="C477" s="57"/>
    </row>
    <row r="478" spans="1:5" x14ac:dyDescent="0.2">
      <c r="A478" s="57"/>
      <c r="B478" s="59"/>
      <c r="C478" s="57"/>
    </row>
    <row r="479" spans="1:5" x14ac:dyDescent="0.2">
      <c r="A479" s="57"/>
      <c r="B479" s="59"/>
      <c r="C479" s="57"/>
    </row>
    <row r="480" spans="1:5" x14ac:dyDescent="0.2">
      <c r="A480" s="57"/>
      <c r="B480" s="59"/>
      <c r="C480" s="57"/>
    </row>
    <row r="481" spans="1:5" x14ac:dyDescent="0.2">
      <c r="A481" s="57"/>
      <c r="B481" s="59"/>
      <c r="C481" s="57"/>
    </row>
    <row r="482" spans="1:5" x14ac:dyDescent="0.2">
      <c r="A482" s="57"/>
      <c r="B482" s="59"/>
      <c r="C482" s="57"/>
    </row>
    <row r="483" spans="1:5" ht="20.25" x14ac:dyDescent="0.2">
      <c r="B483" s="14" t="str">
        <f>B448</f>
        <v>Bangladesh Development Bank Limited</v>
      </c>
      <c r="C483" s="72"/>
      <c r="E483" s="81" t="str">
        <f>E448</f>
        <v>TRANSFER</v>
      </c>
    </row>
    <row r="484" spans="1:5" ht="16.5" x14ac:dyDescent="0.3">
      <c r="A484" s="7" t="s">
        <v>10</v>
      </c>
      <c r="B484" s="8" t="s">
        <v>103</v>
      </c>
      <c r="C484" s="9"/>
      <c r="D484" s="11" t="str">
        <f>D2</f>
        <v xml:space="preserve">DATE : </v>
      </c>
      <c r="E484" s="208" t="e">
        <f>E2</f>
        <v>#REF!</v>
      </c>
    </row>
    <row r="485" spans="1:5" ht="25.5" x14ac:dyDescent="0.2">
      <c r="A485" s="17"/>
      <c r="B485" s="18" t="s">
        <v>24</v>
      </c>
      <c r="C485" s="19" t="s">
        <v>25</v>
      </c>
      <c r="D485" s="75" t="s">
        <v>26</v>
      </c>
      <c r="E485" s="73" t="s">
        <v>42</v>
      </c>
    </row>
    <row r="486" spans="1:5" ht="15.75" x14ac:dyDescent="0.2">
      <c r="A486" s="22" t="s">
        <v>27</v>
      </c>
      <c r="B486" s="67" t="s">
        <v>124</v>
      </c>
      <c r="C486" s="80">
        <v>640</v>
      </c>
      <c r="D486" s="77"/>
      <c r="E486" s="26"/>
    </row>
    <row r="487" spans="1:5" ht="15.75" x14ac:dyDescent="0.2">
      <c r="A487" s="42"/>
      <c r="B487" s="61"/>
      <c r="C487" s="29"/>
      <c r="D487" s="41"/>
      <c r="E487" s="26"/>
    </row>
    <row r="488" spans="1:5" ht="15.75" x14ac:dyDescent="0.2">
      <c r="A488" s="42"/>
      <c r="B488" s="67"/>
      <c r="C488" s="76"/>
      <c r="D488" s="41"/>
      <c r="E488" s="26"/>
    </row>
    <row r="489" spans="1:5" ht="15.75" x14ac:dyDescent="0.2">
      <c r="A489" s="34"/>
      <c r="B489" s="35"/>
      <c r="C489" s="29"/>
      <c r="D489" s="41"/>
      <c r="E489" s="26"/>
    </row>
    <row r="490" spans="1:5" ht="15.75" x14ac:dyDescent="0.2">
      <c r="A490" s="34"/>
      <c r="B490" s="35"/>
      <c r="C490" s="36"/>
      <c r="D490" s="41"/>
      <c r="E490" s="26"/>
    </row>
    <row r="491" spans="1:5" ht="15.75" x14ac:dyDescent="0.2">
      <c r="A491" s="22"/>
      <c r="B491" s="37"/>
      <c r="C491" s="38" t="s">
        <v>28</v>
      </c>
      <c r="D491" s="77"/>
      <c r="E491" s="26"/>
    </row>
    <row r="492" spans="1:5" ht="15.75" x14ac:dyDescent="0.2">
      <c r="A492" s="22" t="s">
        <v>29</v>
      </c>
      <c r="B492" s="23" t="s">
        <v>99</v>
      </c>
      <c r="C492" s="78" t="s">
        <v>98</v>
      </c>
      <c r="D492" s="82" t="e">
        <f>#REF!</f>
        <v>#REF!</v>
      </c>
      <c r="E492" s="26"/>
    </row>
    <row r="493" spans="1:5" ht="15.75" customHeight="1" x14ac:dyDescent="0.2">
      <c r="A493" s="832" t="s">
        <v>170</v>
      </c>
      <c r="B493" s="833"/>
      <c r="C493" s="2"/>
      <c r="D493" s="87"/>
      <c r="E493" s="26"/>
    </row>
    <row r="494" spans="1:5" ht="15.75" x14ac:dyDescent="0.2">
      <c r="A494" s="834"/>
      <c r="B494" s="835"/>
      <c r="C494" s="2"/>
      <c r="D494" s="87"/>
      <c r="E494" s="26"/>
    </row>
    <row r="495" spans="1:5" ht="15.75" x14ac:dyDescent="0.2">
      <c r="A495" s="836"/>
      <c r="B495" s="837"/>
      <c r="C495" s="2"/>
      <c r="D495" s="87"/>
      <c r="E495" s="26"/>
    </row>
    <row r="496" spans="1:5" ht="15.75" x14ac:dyDescent="0.2">
      <c r="A496" s="196"/>
      <c r="B496" s="79"/>
      <c r="C496" s="2"/>
      <c r="D496" s="88"/>
      <c r="E496" s="26"/>
    </row>
    <row r="497" spans="1:5" ht="15.75" x14ac:dyDescent="0.2">
      <c r="A497" s="22"/>
      <c r="B497" s="37"/>
      <c r="C497" s="50" t="s">
        <v>28</v>
      </c>
      <c r="D497" s="82" t="e">
        <f>D492</f>
        <v>#REF!</v>
      </c>
      <c r="E497" s="26"/>
    </row>
    <row r="498" spans="1:5" ht="13.5" x14ac:dyDescent="0.2">
      <c r="A498" s="52" t="s">
        <v>30</v>
      </c>
      <c r="B498" s="847" t="e">
        <f ca="1">SPELLNUMBER(D497)</f>
        <v>#NAME?</v>
      </c>
      <c r="C498" s="847"/>
      <c r="D498" s="847"/>
      <c r="E498" s="847"/>
    </row>
    <row r="499" spans="1:5" ht="13.5" x14ac:dyDescent="0.2">
      <c r="A499" s="55"/>
      <c r="B499" s="55"/>
      <c r="C499" s="55"/>
      <c r="D499" s="55"/>
      <c r="E499" s="55"/>
    </row>
    <row r="500" spans="1:5" ht="13.5" x14ac:dyDescent="0.2">
      <c r="A500" s="55"/>
      <c r="B500" s="55"/>
      <c r="C500" s="55"/>
      <c r="D500" s="55"/>
      <c r="E500" s="55"/>
    </row>
    <row r="501" spans="1:5" x14ac:dyDescent="0.2">
      <c r="A501" s="57" t="s">
        <v>31</v>
      </c>
      <c r="B501" s="57"/>
      <c r="C501" s="57"/>
      <c r="D501" s="57"/>
      <c r="E501" s="57"/>
    </row>
    <row r="502" spans="1:5" x14ac:dyDescent="0.2">
      <c r="A502" s="57" t="s">
        <v>32</v>
      </c>
      <c r="B502" s="59" t="s">
        <v>33</v>
      </c>
      <c r="C502" s="57"/>
      <c r="D502" s="16" t="s">
        <v>47</v>
      </c>
    </row>
    <row r="503" spans="1:5" ht="20.25" x14ac:dyDescent="0.2">
      <c r="B503" s="14" t="s">
        <v>56</v>
      </c>
      <c r="C503" s="72"/>
      <c r="E503" s="81" t="s">
        <v>23</v>
      </c>
    </row>
    <row r="504" spans="1:5" ht="16.5" x14ac:dyDescent="0.3">
      <c r="A504" s="7" t="s">
        <v>10</v>
      </c>
      <c r="B504" s="8" t="s">
        <v>103</v>
      </c>
      <c r="C504" s="9"/>
      <c r="D504" s="11" t="str">
        <f>D2</f>
        <v xml:space="preserve">DATE : </v>
      </c>
      <c r="E504" s="208" t="e">
        <f>E2</f>
        <v>#REF!</v>
      </c>
    </row>
    <row r="505" spans="1:5" ht="25.5" x14ac:dyDescent="0.2">
      <c r="A505" s="17"/>
      <c r="B505" s="18" t="s">
        <v>24</v>
      </c>
      <c r="C505" s="19" t="s">
        <v>25</v>
      </c>
      <c r="D505" s="75" t="s">
        <v>26</v>
      </c>
      <c r="E505" s="73" t="s">
        <v>42</v>
      </c>
    </row>
    <row r="506" spans="1:5" ht="15.75" x14ac:dyDescent="0.2">
      <c r="A506" s="22" t="s">
        <v>27</v>
      </c>
      <c r="B506" s="67" t="s">
        <v>124</v>
      </c>
      <c r="C506" s="80">
        <v>640</v>
      </c>
      <c r="D506" s="77"/>
      <c r="E506" s="26"/>
    </row>
    <row r="507" spans="1:5" ht="15.75" x14ac:dyDescent="0.2">
      <c r="A507" s="42"/>
      <c r="B507" s="61"/>
      <c r="C507" s="29"/>
      <c r="D507" s="41"/>
      <c r="E507" s="26"/>
    </row>
    <row r="508" spans="1:5" ht="15.75" x14ac:dyDescent="0.2">
      <c r="A508" s="42"/>
      <c r="B508" s="67"/>
      <c r="C508" s="76"/>
      <c r="D508" s="41"/>
      <c r="E508" s="26"/>
    </row>
    <row r="509" spans="1:5" ht="15.75" x14ac:dyDescent="0.2">
      <c r="A509" s="34"/>
      <c r="B509" s="35"/>
      <c r="C509" s="29"/>
      <c r="D509" s="41"/>
      <c r="E509" s="26"/>
    </row>
    <row r="510" spans="1:5" ht="15.75" x14ac:dyDescent="0.2">
      <c r="A510" s="34"/>
      <c r="B510" s="35"/>
      <c r="C510" s="36"/>
      <c r="D510" s="41"/>
      <c r="E510" s="26"/>
    </row>
    <row r="511" spans="1:5" ht="15.75" x14ac:dyDescent="0.2">
      <c r="A511" s="22"/>
      <c r="B511" s="37"/>
      <c r="C511" s="38" t="s">
        <v>28</v>
      </c>
      <c r="D511" s="77"/>
      <c r="E511" s="26"/>
    </row>
    <row r="512" spans="1:5" ht="15.75" x14ac:dyDescent="0.2">
      <c r="A512" s="22" t="s">
        <v>29</v>
      </c>
      <c r="B512" s="23" t="s">
        <v>106</v>
      </c>
      <c r="C512" s="78">
        <v>117</v>
      </c>
      <c r="D512" s="25">
        <v>0</v>
      </c>
      <c r="E512" s="26"/>
    </row>
    <row r="513" spans="1:5" ht="15.75" x14ac:dyDescent="0.2">
      <c r="A513" s="832" t="s">
        <v>165</v>
      </c>
      <c r="B513" s="833"/>
      <c r="C513" s="2"/>
      <c r="D513" s="30"/>
      <c r="E513" s="26"/>
    </row>
    <row r="514" spans="1:5" ht="15.75" x14ac:dyDescent="0.2">
      <c r="A514" s="834"/>
      <c r="B514" s="835"/>
      <c r="C514" s="2"/>
      <c r="D514" s="30"/>
      <c r="E514" s="26"/>
    </row>
    <row r="515" spans="1:5" ht="15.75" x14ac:dyDescent="0.2">
      <c r="A515" s="836"/>
      <c r="B515" s="837"/>
      <c r="C515" s="2"/>
      <c r="D515" s="30"/>
      <c r="E515" s="26"/>
    </row>
    <row r="516" spans="1:5" ht="15.75" x14ac:dyDescent="0.2">
      <c r="A516" s="34"/>
      <c r="B516" s="209" t="s">
        <v>107</v>
      </c>
      <c r="C516" s="2"/>
      <c r="D516" s="71"/>
      <c r="E516" s="26"/>
    </row>
    <row r="517" spans="1:5" ht="15.75" x14ac:dyDescent="0.2">
      <c r="A517" s="22"/>
      <c r="B517" s="37"/>
      <c r="C517" s="50" t="s">
        <v>28</v>
      </c>
      <c r="D517" s="25">
        <f>D512</f>
        <v>0</v>
      </c>
      <c r="E517" s="26"/>
    </row>
    <row r="518" spans="1:5" ht="13.5" x14ac:dyDescent="0.2">
      <c r="A518" s="52" t="s">
        <v>30</v>
      </c>
      <c r="B518" s="847" t="e">
        <f ca="1">SPELLNUMBER(D517)</f>
        <v>#NAME?</v>
      </c>
      <c r="C518" s="847"/>
      <c r="D518" s="847"/>
      <c r="E518" s="847"/>
    </row>
    <row r="519" spans="1:5" ht="13.5" x14ac:dyDescent="0.2">
      <c r="A519" s="55"/>
      <c r="B519" s="55"/>
      <c r="C519" s="55"/>
      <c r="D519" s="55"/>
      <c r="E519" s="55"/>
    </row>
    <row r="520" spans="1:5" ht="13.5" x14ac:dyDescent="0.2">
      <c r="A520" s="55"/>
      <c r="B520" s="55"/>
      <c r="C520" s="55"/>
      <c r="D520" s="55"/>
      <c r="E520" s="55"/>
    </row>
    <row r="521" spans="1:5" x14ac:dyDescent="0.2">
      <c r="A521" s="57" t="s">
        <v>31</v>
      </c>
      <c r="B521" s="57"/>
      <c r="C521" s="57"/>
      <c r="D521" s="57"/>
      <c r="E521" s="57"/>
    </row>
    <row r="522" spans="1:5" x14ac:dyDescent="0.2">
      <c r="A522" s="57" t="s">
        <v>32</v>
      </c>
      <c r="B522" s="59" t="s">
        <v>33</v>
      </c>
      <c r="C522" s="57"/>
      <c r="D522" s="16" t="s">
        <v>47</v>
      </c>
    </row>
    <row r="539" spans="1:5" ht="20.25" x14ac:dyDescent="0.2">
      <c r="B539" s="14" t="str">
        <f>B506</f>
        <v>Salary and Allowances Account</v>
      </c>
      <c r="C539" s="72"/>
      <c r="E539" s="15" t="s">
        <v>23</v>
      </c>
    </row>
    <row r="540" spans="1:5" ht="16.5" x14ac:dyDescent="0.3">
      <c r="A540" s="7" t="s">
        <v>10</v>
      </c>
      <c r="B540" s="8" t="s">
        <v>103</v>
      </c>
      <c r="C540" s="9"/>
      <c r="D540" s="11" t="str">
        <f>D2</f>
        <v xml:space="preserve">DATE : </v>
      </c>
      <c r="E540" s="208" t="e">
        <f>E2</f>
        <v>#REF!</v>
      </c>
    </row>
    <row r="541" spans="1:5" ht="25.5" x14ac:dyDescent="0.2">
      <c r="A541" s="17"/>
      <c r="B541" s="18" t="s">
        <v>24</v>
      </c>
      <c r="C541" s="19" t="s">
        <v>25</v>
      </c>
      <c r="D541" s="75" t="s">
        <v>26</v>
      </c>
      <c r="E541" s="73" t="s">
        <v>42</v>
      </c>
    </row>
    <row r="542" spans="1:5" ht="15.75" x14ac:dyDescent="0.2">
      <c r="A542" s="22" t="s">
        <v>27</v>
      </c>
      <c r="B542" s="23"/>
      <c r="C542" s="76"/>
      <c r="D542" s="77"/>
      <c r="E542" s="26"/>
    </row>
    <row r="543" spans="1:5" ht="15.75" x14ac:dyDescent="0.2">
      <c r="A543" s="42"/>
      <c r="B543" s="61"/>
      <c r="C543" s="29"/>
      <c r="D543" s="41"/>
      <c r="E543" s="26"/>
    </row>
    <row r="544" spans="1:5" ht="15.75" x14ac:dyDescent="0.2">
      <c r="A544" s="42"/>
      <c r="B544" s="67" t="s">
        <v>124</v>
      </c>
      <c r="C544" s="80">
        <v>640</v>
      </c>
      <c r="D544" s="41"/>
      <c r="E544" s="26"/>
    </row>
    <row r="545" spans="1:5" ht="15.75" x14ac:dyDescent="0.2">
      <c r="A545" s="34"/>
      <c r="B545" s="35"/>
      <c r="C545" s="29"/>
      <c r="D545" s="41"/>
      <c r="E545" s="26"/>
    </row>
    <row r="546" spans="1:5" ht="15.75" x14ac:dyDescent="0.2">
      <c r="A546" s="34"/>
      <c r="B546" s="35"/>
      <c r="C546" s="36"/>
      <c r="D546" s="41"/>
      <c r="E546" s="26"/>
    </row>
    <row r="547" spans="1:5" ht="15.75" x14ac:dyDescent="0.2">
      <c r="A547" s="22"/>
      <c r="B547" s="37"/>
      <c r="C547" s="38" t="s">
        <v>28</v>
      </c>
      <c r="D547" s="77">
        <f>D542</f>
        <v>0</v>
      </c>
      <c r="E547" s="26"/>
    </row>
    <row r="548" spans="1:5" ht="15.75" x14ac:dyDescent="0.2">
      <c r="A548" s="22" t="s">
        <v>29</v>
      </c>
      <c r="B548" s="23" t="s">
        <v>106</v>
      </c>
      <c r="C548" s="78">
        <v>117</v>
      </c>
      <c r="D548" s="25">
        <v>0</v>
      </c>
      <c r="E548" s="26"/>
    </row>
    <row r="549" spans="1:5" ht="15.75" x14ac:dyDescent="0.2">
      <c r="A549" s="832" t="s">
        <v>164</v>
      </c>
      <c r="B549" s="833"/>
      <c r="C549" s="2"/>
      <c r="D549" s="30"/>
      <c r="E549" s="26"/>
    </row>
    <row r="550" spans="1:5" ht="15.75" x14ac:dyDescent="0.2">
      <c r="A550" s="836"/>
      <c r="B550" s="837"/>
      <c r="C550" s="2"/>
      <c r="D550" s="30"/>
      <c r="E550" s="26"/>
    </row>
    <row r="551" spans="1:5" ht="15.75" x14ac:dyDescent="0.2">
      <c r="A551" s="42"/>
      <c r="B551" s="61"/>
      <c r="C551" s="2"/>
      <c r="D551" s="30"/>
      <c r="E551" s="26"/>
    </row>
    <row r="552" spans="1:5" ht="15.75" x14ac:dyDescent="0.2">
      <c r="B552" s="210" t="str">
        <f>B516</f>
        <v>Tanveer Ahmed Siddiquee, PO</v>
      </c>
      <c r="C552" s="2"/>
      <c r="D552" s="30"/>
      <c r="E552" s="26"/>
    </row>
    <row r="553" spans="1:5" ht="15.75" x14ac:dyDescent="0.2">
      <c r="A553" s="34"/>
      <c r="B553" s="35"/>
      <c r="C553" s="2"/>
      <c r="D553" s="71"/>
      <c r="E553" s="26"/>
    </row>
    <row r="554" spans="1:5" ht="15.75" x14ac:dyDescent="0.2">
      <c r="A554" s="22"/>
      <c r="B554" s="37"/>
      <c r="C554" s="50" t="s">
        <v>28</v>
      </c>
      <c r="D554" s="25">
        <v>0</v>
      </c>
      <c r="E554" s="26"/>
    </row>
    <row r="555" spans="1:5" ht="13.5" x14ac:dyDescent="0.2">
      <c r="A555" s="52" t="s">
        <v>30</v>
      </c>
      <c r="B555" s="844" t="s">
        <v>108</v>
      </c>
      <c r="C555" s="845"/>
      <c r="D555" s="845"/>
      <c r="E555" s="846"/>
    </row>
    <row r="556" spans="1:5" ht="13.5" x14ac:dyDescent="0.2">
      <c r="A556" s="55"/>
      <c r="B556" s="55"/>
      <c r="C556" s="55"/>
      <c r="D556" s="55"/>
      <c r="E556" s="55"/>
    </row>
    <row r="557" spans="1:5" ht="13.5" x14ac:dyDescent="0.2">
      <c r="A557" s="55"/>
      <c r="B557" s="55"/>
      <c r="C557" s="55"/>
      <c r="D557" s="55"/>
      <c r="E557" s="55"/>
    </row>
    <row r="558" spans="1:5" x14ac:dyDescent="0.2">
      <c r="A558" s="57" t="s">
        <v>31</v>
      </c>
      <c r="B558" s="57"/>
      <c r="C558" s="57"/>
      <c r="D558" s="57"/>
      <c r="E558" s="57"/>
    </row>
    <row r="559" spans="1:5" x14ac:dyDescent="0.2">
      <c r="A559" s="57" t="s">
        <v>32</v>
      </c>
      <c r="B559" s="59" t="s">
        <v>33</v>
      </c>
      <c r="C559" s="57"/>
      <c r="D559" s="16" t="s">
        <v>47</v>
      </c>
    </row>
  </sheetData>
  <mergeCells count="67">
    <mergeCell ref="A513:B515"/>
    <mergeCell ref="B443:E443"/>
    <mergeCell ref="B463:E463"/>
    <mergeCell ref="A229:B231"/>
    <mergeCell ref="A341:B341"/>
    <mergeCell ref="A432:B432"/>
    <mergeCell ref="A433:B433"/>
    <mergeCell ref="A434:B434"/>
    <mergeCell ref="A453:B453"/>
    <mergeCell ref="A493:B495"/>
    <mergeCell ref="A458:B459"/>
    <mergeCell ref="A438:B440"/>
    <mergeCell ref="A291:B293"/>
    <mergeCell ref="A452:B452"/>
    <mergeCell ref="A398:B398"/>
    <mergeCell ref="A271:B273"/>
    <mergeCell ref="B240:E240"/>
    <mergeCell ref="A376:B376"/>
    <mergeCell ref="A377:B377"/>
    <mergeCell ref="A342:B342"/>
    <mergeCell ref="B276:E276"/>
    <mergeCell ref="A346:B348"/>
    <mergeCell ref="B296:E296"/>
    <mergeCell ref="B555:E555"/>
    <mergeCell ref="A326:B328"/>
    <mergeCell ref="B331:E331"/>
    <mergeCell ref="B351:E351"/>
    <mergeCell ref="B387:E387"/>
    <mergeCell ref="B407:E407"/>
    <mergeCell ref="A549:B550"/>
    <mergeCell ref="B518:E518"/>
    <mergeCell ref="B498:E498"/>
    <mergeCell ref="A454:B454"/>
    <mergeCell ref="A402:B404"/>
    <mergeCell ref="A397:B397"/>
    <mergeCell ref="A378:B378"/>
    <mergeCell ref="A340:B340"/>
    <mergeCell ref="A396:B396"/>
    <mergeCell ref="A382:B384"/>
    <mergeCell ref="A225:D225"/>
    <mergeCell ref="A159:B161"/>
    <mergeCell ref="B220:E220"/>
    <mergeCell ref="B184:E184"/>
    <mergeCell ref="A153:B153"/>
    <mergeCell ref="B164:E164"/>
    <mergeCell ref="A215:B217"/>
    <mergeCell ref="A97:B99"/>
    <mergeCell ref="A61:B63"/>
    <mergeCell ref="A154:B154"/>
    <mergeCell ref="A155:B155"/>
    <mergeCell ref="A149:D149"/>
    <mergeCell ref="A1:D1"/>
    <mergeCell ref="A5:B7"/>
    <mergeCell ref="A173:B175"/>
    <mergeCell ref="A205:D205"/>
    <mergeCell ref="A93:D93"/>
    <mergeCell ref="A117:B119"/>
    <mergeCell ref="B16:E16"/>
    <mergeCell ref="B52:E52"/>
    <mergeCell ref="B72:E72"/>
    <mergeCell ref="B108:E108"/>
    <mergeCell ref="B128:E128"/>
    <mergeCell ref="A57:D57"/>
    <mergeCell ref="A169:D169"/>
    <mergeCell ref="A113:D113"/>
    <mergeCell ref="A37:D37"/>
    <mergeCell ref="A41:B43"/>
  </mergeCells>
  <phoneticPr fontId="2" type="noConversion"/>
  <printOptions horizontalCentered="1"/>
  <pageMargins left="0.25" right="0.25" top="0.25" bottom="0.25" header="0" footer="0"/>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00B050"/>
  </sheetPr>
  <dimension ref="A1:F42"/>
  <sheetViews>
    <sheetView topLeftCell="A28" workbookViewId="0">
      <selection activeCell="H15" sqref="H15"/>
    </sheetView>
  </sheetViews>
  <sheetFormatPr defaultColWidth="9.140625" defaultRowHeight="15" customHeight="1" x14ac:dyDescent="0.2"/>
  <cols>
    <col min="1" max="1" width="6.140625" style="93" customWidth="1"/>
    <col min="2" max="2" width="31.5703125" style="93" customWidth="1"/>
    <col min="3" max="4" width="12.7109375" style="93" customWidth="1"/>
    <col min="5" max="5" width="16.140625" style="458" customWidth="1"/>
    <col min="6" max="16384" width="9.140625" style="93"/>
  </cols>
  <sheetData>
    <row r="1" spans="1:5" ht="15" customHeight="1" x14ac:dyDescent="0.2">
      <c r="A1" s="888" t="s">
        <v>56</v>
      </c>
      <c r="B1" s="888"/>
      <c r="C1" s="888"/>
      <c r="D1" s="888"/>
      <c r="E1" s="888"/>
    </row>
    <row r="2" spans="1:5" ht="15" customHeight="1" x14ac:dyDescent="0.2">
      <c r="A2" s="889" t="s">
        <v>102</v>
      </c>
      <c r="B2" s="889"/>
      <c r="C2" s="889"/>
      <c r="D2" s="889"/>
      <c r="E2" s="889"/>
    </row>
    <row r="3" spans="1:5" ht="15" customHeight="1" x14ac:dyDescent="0.2">
      <c r="A3" s="119"/>
      <c r="B3" s="119"/>
      <c r="C3" s="119"/>
      <c r="D3" s="119"/>
      <c r="E3" s="449"/>
    </row>
    <row r="4" spans="1:5" ht="15" customHeight="1" x14ac:dyDescent="0.2">
      <c r="A4" s="119"/>
      <c r="B4" s="119"/>
      <c r="C4" s="119"/>
      <c r="D4" s="119"/>
      <c r="E4" s="449"/>
    </row>
    <row r="5" spans="1:5" ht="15" customHeight="1" x14ac:dyDescent="0.2">
      <c r="A5" s="119"/>
      <c r="B5" s="119"/>
      <c r="C5" s="119"/>
      <c r="D5" s="119"/>
      <c r="E5" s="449"/>
    </row>
    <row r="6" spans="1:5" ht="15" customHeight="1" x14ac:dyDescent="0.2">
      <c r="A6" s="885" t="s">
        <v>53</v>
      </c>
      <c r="B6" s="885"/>
      <c r="C6" s="885"/>
      <c r="D6" s="885"/>
      <c r="E6" s="885"/>
    </row>
    <row r="7" spans="1:5" ht="15" customHeight="1" x14ac:dyDescent="0.2">
      <c r="A7" s="890" t="s">
        <v>319</v>
      </c>
      <c r="B7" s="890"/>
      <c r="C7" s="891" t="e">
        <f>#REF!</f>
        <v>#REF!</v>
      </c>
      <c r="D7" s="891"/>
      <c r="E7" s="440"/>
    </row>
    <row r="8" spans="1:5" ht="15" customHeight="1" x14ac:dyDescent="0.2">
      <c r="B8" s="94"/>
      <c r="C8" s="94"/>
      <c r="E8" s="450" t="s">
        <v>224</v>
      </c>
    </row>
    <row r="9" spans="1:5" s="219" customFormat="1" ht="20.25" customHeight="1" x14ac:dyDescent="0.2">
      <c r="A9" s="328" t="s">
        <v>82</v>
      </c>
      <c r="B9" s="329" t="s">
        <v>1</v>
      </c>
      <c r="C9" s="329" t="s">
        <v>4</v>
      </c>
      <c r="D9" s="328" t="s">
        <v>221</v>
      </c>
      <c r="E9" s="421" t="s">
        <v>222</v>
      </c>
    </row>
    <row r="10" spans="1:5" ht="15" customHeight="1" x14ac:dyDescent="0.2">
      <c r="A10" s="104"/>
      <c r="B10" s="105"/>
      <c r="C10" s="105"/>
      <c r="D10" s="104"/>
      <c r="E10" s="451"/>
    </row>
    <row r="11" spans="1:5" ht="15" customHeight="1" x14ac:dyDescent="0.25">
      <c r="A11" s="106"/>
      <c r="B11" s="420" t="s">
        <v>142</v>
      </c>
      <c r="C11" s="107"/>
      <c r="D11" s="108"/>
      <c r="E11" s="452"/>
    </row>
    <row r="12" spans="1:5" ht="15" customHeight="1" x14ac:dyDescent="0.2">
      <c r="A12" s="110" t="e">
        <f>#REF!</f>
        <v>#REF!</v>
      </c>
      <c r="B12" s="166" t="e">
        <f>#REF!</f>
        <v>#REF!</v>
      </c>
      <c r="C12" s="110" t="e">
        <f>#REF!</f>
        <v>#REF!</v>
      </c>
      <c r="D12" s="131" t="e">
        <f>#REF!</f>
        <v>#REF!</v>
      </c>
      <c r="E12" s="453">
        <v>800640000005</v>
      </c>
    </row>
    <row r="13" spans="1:5" ht="15" customHeight="1" x14ac:dyDescent="0.2">
      <c r="A13" s="110" t="e">
        <f>#REF!</f>
        <v>#REF!</v>
      </c>
      <c r="B13" s="166" t="e">
        <f>#REF!</f>
        <v>#REF!</v>
      </c>
      <c r="C13" s="110" t="e">
        <f>#REF!</f>
        <v>#REF!</v>
      </c>
      <c r="D13" s="131" t="e">
        <f>#REF!</f>
        <v>#REF!</v>
      </c>
      <c r="E13" s="453"/>
    </row>
    <row r="14" spans="1:5" ht="15" customHeight="1" x14ac:dyDescent="0.2">
      <c r="A14" s="110">
        <v>3</v>
      </c>
      <c r="B14" s="166" t="e">
        <f>#REF!</f>
        <v>#REF!</v>
      </c>
      <c r="C14" s="110" t="e">
        <f>#REF!</f>
        <v>#REF!</v>
      </c>
      <c r="D14" s="131" t="e">
        <f>#REF!</f>
        <v>#REF!</v>
      </c>
      <c r="E14" s="453"/>
    </row>
    <row r="15" spans="1:5" s="98" customFormat="1" ht="15" customHeight="1" x14ac:dyDescent="0.2">
      <c r="A15" s="105"/>
      <c r="B15" s="419"/>
      <c r="C15" s="105"/>
      <c r="D15" s="140"/>
      <c r="E15" s="444"/>
    </row>
    <row r="16" spans="1:5" s="95" customFormat="1" ht="15" customHeight="1" x14ac:dyDescent="0.2">
      <c r="A16" s="886" t="s">
        <v>11</v>
      </c>
      <c r="B16" s="887"/>
      <c r="C16" s="340"/>
      <c r="D16" s="332" t="e">
        <f>SUM(D12:D15)</f>
        <v>#REF!</v>
      </c>
      <c r="E16" s="454"/>
    </row>
    <row r="17" spans="1:6" s="95" customFormat="1" ht="15" customHeight="1" x14ac:dyDescent="0.2">
      <c r="A17" s="479"/>
      <c r="B17" s="480"/>
      <c r="C17" s="465"/>
      <c r="D17" s="481"/>
      <c r="E17" s="482"/>
    </row>
    <row r="18" spans="1:6" ht="15" customHeight="1" x14ac:dyDescent="0.2">
      <c r="A18" s="282"/>
      <c r="B18" s="283" t="s">
        <v>12</v>
      </c>
      <c r="C18" s="284"/>
      <c r="D18" s="478"/>
      <c r="E18" s="483"/>
    </row>
    <row r="19" spans="1:6" ht="15" customHeight="1" x14ac:dyDescent="0.2">
      <c r="A19" s="110"/>
      <c r="B19" s="111"/>
      <c r="C19" s="111"/>
      <c r="D19" s="112"/>
      <c r="E19" s="455"/>
    </row>
    <row r="20" spans="1:6" s="98" customFormat="1" ht="15" customHeight="1" x14ac:dyDescent="0.2">
      <c r="A20" s="105"/>
      <c r="B20" s="419"/>
      <c r="C20" s="105"/>
      <c r="D20" s="140"/>
      <c r="E20" s="444"/>
    </row>
    <row r="21" spans="1:6" ht="15" customHeight="1" x14ac:dyDescent="0.2">
      <c r="A21" s="886" t="s">
        <v>61</v>
      </c>
      <c r="B21" s="887"/>
      <c r="C21" s="340"/>
      <c r="D21" s="332">
        <f>SUM(D19:D20)</f>
        <v>0</v>
      </c>
      <c r="E21" s="454"/>
    </row>
    <row r="22" spans="1:6" ht="15" customHeight="1" x14ac:dyDescent="0.2">
      <c r="A22" s="115"/>
      <c r="B22" s="114"/>
      <c r="C22" s="115"/>
      <c r="D22" s="116"/>
      <c r="E22" s="456"/>
      <c r="F22" s="98"/>
    </row>
    <row r="23" spans="1:6" ht="15" customHeight="1" x14ac:dyDescent="0.2">
      <c r="A23" s="886" t="s">
        <v>9</v>
      </c>
      <c r="B23" s="887"/>
      <c r="C23" s="340"/>
      <c r="D23" s="332" t="e">
        <f>D21+D16</f>
        <v>#REF!</v>
      </c>
      <c r="E23" s="454"/>
    </row>
    <row r="28" spans="1:6" ht="15" customHeight="1" x14ac:dyDescent="0.2">
      <c r="A28" s="98"/>
      <c r="B28" s="98"/>
      <c r="C28" s="98"/>
      <c r="D28" s="287" t="e">
        <f>'Own PF'!D28</f>
        <v>#REF!</v>
      </c>
      <c r="E28" s="287"/>
    </row>
    <row r="29" spans="1:6" ht="15" customHeight="1" x14ac:dyDescent="0.2">
      <c r="A29" s="98"/>
      <c r="B29" s="99"/>
      <c r="C29" s="99"/>
      <c r="D29" s="98"/>
      <c r="E29" s="427"/>
    </row>
    <row r="30" spans="1:6" ht="15" customHeight="1" x14ac:dyDescent="0.2">
      <c r="A30" s="98"/>
      <c r="B30" s="99"/>
      <c r="C30" s="99"/>
      <c r="D30" s="98"/>
      <c r="E30" s="428"/>
    </row>
    <row r="31" spans="1:6" ht="15" customHeight="1" x14ac:dyDescent="0.2">
      <c r="A31" s="99"/>
      <c r="B31" s="98"/>
      <c r="C31" s="98"/>
      <c r="D31" s="100"/>
      <c r="E31" s="457"/>
    </row>
    <row r="32" spans="1:6" ht="15" customHeight="1" x14ac:dyDescent="0.2">
      <c r="A32" s="93" t="s">
        <v>105</v>
      </c>
      <c r="D32" s="102" t="s">
        <v>150</v>
      </c>
      <c r="E32" s="484" t="e">
        <f>#REF!</f>
        <v>#REF!</v>
      </c>
    </row>
    <row r="34" spans="1:5" ht="15" customHeight="1" x14ac:dyDescent="0.2">
      <c r="A34" s="93" t="e">
        <f>#REF!</f>
        <v>#REF!</v>
      </c>
    </row>
    <row r="35" spans="1:5" ht="15" customHeight="1" x14ac:dyDescent="0.2">
      <c r="A35" s="93" t="s">
        <v>55</v>
      </c>
    </row>
    <row r="36" spans="1:5" ht="15" customHeight="1" x14ac:dyDescent="0.2">
      <c r="A36" s="93" t="s">
        <v>56</v>
      </c>
    </row>
    <row r="37" spans="1:5" ht="15" customHeight="1" x14ac:dyDescent="0.2">
      <c r="A37" s="93" t="s">
        <v>57</v>
      </c>
      <c r="D37" s="237"/>
      <c r="E37" s="429"/>
    </row>
    <row r="38" spans="1:5" ht="15" customHeight="1" x14ac:dyDescent="0.2">
      <c r="A38" s="93" t="s">
        <v>58</v>
      </c>
      <c r="D38" s="237"/>
      <c r="E38" s="429"/>
    </row>
    <row r="39" spans="1:5" ht="15" customHeight="1" x14ac:dyDescent="0.2">
      <c r="A39" s="97"/>
      <c r="D39" s="237"/>
      <c r="E39" s="429"/>
    </row>
    <row r="40" spans="1:5" ht="15" customHeight="1" x14ac:dyDescent="0.2">
      <c r="B40" s="97"/>
    </row>
    <row r="41" spans="1:5" ht="15" customHeight="1" x14ac:dyDescent="0.2">
      <c r="B41" s="97"/>
    </row>
    <row r="42" spans="1:5" ht="15" customHeight="1" x14ac:dyDescent="0.2">
      <c r="B42" s="97"/>
    </row>
  </sheetData>
  <mergeCells count="8">
    <mergeCell ref="A6:E6"/>
    <mergeCell ref="A16:B16"/>
    <mergeCell ref="A21:B21"/>
    <mergeCell ref="A23:B23"/>
    <mergeCell ref="A1:E1"/>
    <mergeCell ref="A2:E2"/>
    <mergeCell ref="A7:B7"/>
    <mergeCell ref="C7:D7"/>
  </mergeCells>
  <phoneticPr fontId="2" type="noConversion"/>
  <printOptions horizontalCentered="1"/>
  <pageMargins left="0.75" right="0.75" top="0.25" bottom="0.5" header="0" footer="0"/>
  <pageSetup paperSize="9" orientation="portrait" r:id="rId1"/>
  <headerFooter alignWithMargins="0">
    <oddFooter>&amp;L&amp;"Arial Narrow,Regular"&amp;8&amp;Z&amp;F&amp;R&amp;"Arial Narrow,Regular"&amp;8By Arif, SO</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0000"/>
  </sheetPr>
  <dimension ref="A1:H39"/>
  <sheetViews>
    <sheetView topLeftCell="A40" workbookViewId="0">
      <selection activeCell="H22" sqref="H22"/>
    </sheetView>
  </sheetViews>
  <sheetFormatPr defaultColWidth="9.140625" defaultRowHeight="15.95" customHeight="1" x14ac:dyDescent="0.2"/>
  <cols>
    <col min="1" max="1" width="4.42578125" style="93" customWidth="1"/>
    <col min="2" max="2" width="28.42578125" style="93" customWidth="1"/>
    <col min="3" max="6" width="12.7109375" style="93" customWidth="1"/>
    <col min="7" max="7" width="6.85546875" style="93" customWidth="1"/>
    <col min="8" max="8" width="10.28515625" style="93" bestFit="1" customWidth="1"/>
    <col min="9" max="16384" width="9.140625" style="93"/>
  </cols>
  <sheetData>
    <row r="1" spans="1:8" ht="15.95" customHeight="1" x14ac:dyDescent="0.2">
      <c r="A1" s="888" t="s">
        <v>56</v>
      </c>
      <c r="B1" s="888"/>
      <c r="C1" s="888"/>
      <c r="D1" s="888"/>
      <c r="E1" s="888"/>
      <c r="F1" s="888"/>
    </row>
    <row r="2" spans="1:8" ht="18" customHeight="1" x14ac:dyDescent="0.2">
      <c r="A2" s="889" t="s">
        <v>102</v>
      </c>
      <c r="B2" s="889"/>
      <c r="C2" s="889"/>
      <c r="D2" s="889"/>
      <c r="E2" s="889"/>
      <c r="F2" s="889"/>
      <c r="G2" s="120"/>
    </row>
    <row r="3" spans="1:8" ht="18" customHeight="1" x14ac:dyDescent="0.2">
      <c r="A3" s="119"/>
      <c r="B3" s="119"/>
      <c r="C3" s="119"/>
      <c r="D3" s="119"/>
      <c r="E3" s="119"/>
      <c r="F3" s="119"/>
    </row>
    <row r="4" spans="1:8" ht="18" customHeight="1" x14ac:dyDescent="0.2">
      <c r="A4" s="119"/>
      <c r="B4" s="119"/>
      <c r="C4" s="119"/>
      <c r="D4" s="119"/>
      <c r="E4" s="119"/>
      <c r="F4" s="119"/>
    </row>
    <row r="5" spans="1:8" ht="15" customHeight="1" x14ac:dyDescent="0.2">
      <c r="A5" s="119"/>
      <c r="B5" s="119"/>
      <c r="C5" s="119"/>
      <c r="D5" s="119"/>
      <c r="E5" s="119"/>
      <c r="F5" s="119"/>
      <c r="G5" s="98"/>
    </row>
    <row r="6" spans="1:8" ht="15" customHeight="1" x14ac:dyDescent="0.2">
      <c r="A6" s="895" t="s">
        <v>143</v>
      </c>
      <c r="B6" s="895"/>
      <c r="C6" s="895"/>
      <c r="D6" s="895"/>
      <c r="E6" s="895"/>
      <c r="F6" s="895"/>
      <c r="G6" s="122"/>
    </row>
    <row r="7" spans="1:8" ht="15" customHeight="1" x14ac:dyDescent="0.2">
      <c r="A7" s="890" t="s">
        <v>63</v>
      </c>
      <c r="B7" s="890"/>
      <c r="C7" s="890"/>
      <c r="D7" s="890"/>
      <c r="E7" s="896" t="e">
        <f>#REF!</f>
        <v>#REF!</v>
      </c>
      <c r="F7" s="896"/>
      <c r="G7" s="98"/>
    </row>
    <row r="8" spans="1:8" ht="15" customHeight="1" x14ac:dyDescent="0.2">
      <c r="A8" s="98"/>
      <c r="B8" s="124"/>
      <c r="C8" s="124"/>
      <c r="D8" s="124"/>
      <c r="E8" s="124"/>
      <c r="F8" s="124"/>
      <c r="G8" s="98"/>
    </row>
    <row r="9" spans="1:8" ht="15" customHeight="1" x14ac:dyDescent="0.2">
      <c r="A9" s="98"/>
      <c r="B9" s="100"/>
      <c r="C9" s="100"/>
      <c r="D9" s="100"/>
      <c r="E9" s="98"/>
      <c r="F9" s="98"/>
      <c r="G9" s="98"/>
    </row>
    <row r="10" spans="1:8" ht="15" customHeight="1" x14ac:dyDescent="0.2">
      <c r="A10" s="98"/>
      <c r="B10" s="100"/>
      <c r="C10" s="100"/>
      <c r="D10" s="100"/>
      <c r="E10" s="98"/>
      <c r="F10" s="98"/>
      <c r="G10" s="98"/>
    </row>
    <row r="11" spans="1:8" ht="15" customHeight="1" x14ac:dyDescent="0.2">
      <c r="B11" s="94"/>
      <c r="C11" s="125"/>
      <c r="D11" s="99"/>
      <c r="E11" s="98"/>
      <c r="F11" s="98"/>
      <c r="G11" s="98"/>
    </row>
    <row r="12" spans="1:8" ht="18" customHeight="1" x14ac:dyDescent="0.2">
      <c r="A12" s="337" t="s">
        <v>75</v>
      </c>
      <c r="B12" s="338" t="s">
        <v>1</v>
      </c>
      <c r="C12" s="338" t="s">
        <v>43</v>
      </c>
      <c r="D12" s="335" t="s">
        <v>48</v>
      </c>
      <c r="E12" s="336" t="s">
        <v>5</v>
      </c>
      <c r="F12" s="336" t="s">
        <v>8</v>
      </c>
      <c r="G12" s="98"/>
    </row>
    <row r="13" spans="1:8" ht="18" customHeight="1" x14ac:dyDescent="0.2">
      <c r="A13" s="136"/>
      <c r="B13" s="115"/>
      <c r="C13" s="115"/>
      <c r="D13" s="137"/>
      <c r="E13" s="138"/>
      <c r="F13" s="138"/>
      <c r="G13" s="98"/>
    </row>
    <row r="14" spans="1:8" ht="18" customHeight="1" x14ac:dyDescent="0.2">
      <c r="A14" s="139"/>
      <c r="B14" s="130" t="str">
        <f>'Own PF'!B12</f>
        <v>OFFICER</v>
      </c>
      <c r="C14" s="107"/>
      <c r="D14" s="107"/>
      <c r="E14" s="107"/>
      <c r="F14" s="109"/>
      <c r="G14" s="98"/>
    </row>
    <row r="15" spans="1:8" ht="18" customHeight="1" x14ac:dyDescent="0.2">
      <c r="A15" s="110">
        <v>1</v>
      </c>
      <c r="B15" s="111" t="str">
        <f>'salay Shit01'!D11</f>
        <v>Md. Abdul Halim</v>
      </c>
      <c r="C15" s="110" t="str">
        <f>'salay Shit01'!E11</f>
        <v>AGM</v>
      </c>
      <c r="D15" s="112">
        <f>'salay Shit01'!F11</f>
        <v>0</v>
      </c>
      <c r="E15" s="132">
        <v>0.55000000000000004</v>
      </c>
      <c r="F15" s="112">
        <f>'salay Shit01'!Q11</f>
        <v>0</v>
      </c>
      <c r="G15" s="293"/>
      <c r="H15" s="293"/>
    </row>
    <row r="16" spans="1:8" ht="18" customHeight="1" x14ac:dyDescent="0.2">
      <c r="A16" s="110">
        <v>2</v>
      </c>
      <c r="B16" s="111" t="e">
        <f>'salay Shit01'!#REF!</f>
        <v>#REF!</v>
      </c>
      <c r="C16" s="110" t="e">
        <f>'salay Shit01'!#REF!</f>
        <v>#REF!</v>
      </c>
      <c r="D16" s="112" t="e">
        <f>'salay Shit01'!#REF!</f>
        <v>#REF!</v>
      </c>
      <c r="E16" s="132"/>
      <c r="F16" s="112" t="e">
        <f>'salay Shit01'!#REF!</f>
        <v>#REF!</v>
      </c>
    </row>
    <row r="17" spans="1:6" ht="18" customHeight="1" x14ac:dyDescent="0.2">
      <c r="A17" s="110">
        <v>3</v>
      </c>
      <c r="B17" s="111" t="e">
        <f>'salay Shit01'!#REF!</f>
        <v>#REF!</v>
      </c>
      <c r="C17" s="110" t="e">
        <f>'salay Shit01'!#REF!</f>
        <v>#REF!</v>
      </c>
      <c r="D17" s="112" t="e">
        <f>'salay Shit01'!#REF!</f>
        <v>#REF!</v>
      </c>
      <c r="E17" s="132"/>
      <c r="F17" s="112" t="e">
        <f>'salay Shit01'!#REF!</f>
        <v>#REF!</v>
      </c>
    </row>
    <row r="18" spans="1:6" ht="18" customHeight="1" x14ac:dyDescent="0.2">
      <c r="A18" s="892" t="s">
        <v>159</v>
      </c>
      <c r="B18" s="893"/>
      <c r="C18" s="894"/>
      <c r="D18" s="332">
        <f>SUM(D15:D15)</f>
        <v>0</v>
      </c>
      <c r="E18" s="339"/>
      <c r="F18" s="332">
        <f>SUM(F15:F15)</f>
        <v>0</v>
      </c>
    </row>
    <row r="19" spans="1:6" ht="18" customHeight="1" x14ac:dyDescent="0.2">
      <c r="A19" s="133"/>
      <c r="B19" s="117"/>
      <c r="C19" s="117"/>
      <c r="D19" s="118"/>
      <c r="E19" s="134"/>
      <c r="F19" s="118"/>
    </row>
    <row r="20" spans="1:6" ht="18" customHeight="1" x14ac:dyDescent="0.2">
      <c r="A20" s="106"/>
      <c r="B20" s="130" t="str">
        <f>'Own PF'!B19</f>
        <v>STAFF</v>
      </c>
      <c r="C20" s="107"/>
      <c r="D20" s="140"/>
      <c r="E20" s="105"/>
      <c r="F20" s="141"/>
    </row>
    <row r="21" spans="1:6" ht="18" customHeight="1" x14ac:dyDescent="0.2">
      <c r="A21" s="110"/>
      <c r="B21" s="111"/>
      <c r="C21" s="111"/>
      <c r="D21" s="131"/>
      <c r="E21" s="132"/>
      <c r="F21" s="112"/>
    </row>
    <row r="22" spans="1:6" ht="18" customHeight="1" x14ac:dyDescent="0.2">
      <c r="A22" s="892" t="s">
        <v>159</v>
      </c>
      <c r="B22" s="893"/>
      <c r="C22" s="894"/>
      <c r="D22" s="333"/>
      <c r="E22" s="339"/>
      <c r="F22" s="332"/>
    </row>
    <row r="23" spans="1:6" ht="18" customHeight="1" x14ac:dyDescent="0.2">
      <c r="A23" s="105"/>
      <c r="B23" s="117"/>
      <c r="C23" s="117"/>
      <c r="D23" s="142"/>
      <c r="E23" s="134"/>
      <c r="F23" s="118"/>
    </row>
    <row r="24" spans="1:6" ht="18" customHeight="1" x14ac:dyDescent="0.2">
      <c r="A24" s="892" t="s">
        <v>158</v>
      </c>
      <c r="B24" s="893"/>
      <c r="C24" s="894"/>
      <c r="D24" s="333">
        <f>D22+D18</f>
        <v>0</v>
      </c>
      <c r="E24" s="333"/>
      <c r="F24" s="333">
        <f>F22+F18</f>
        <v>0</v>
      </c>
    </row>
    <row r="29" spans="1:6" ht="15.95" customHeight="1" x14ac:dyDescent="0.2">
      <c r="A29" s="98"/>
      <c r="B29" s="98"/>
      <c r="C29" s="98"/>
      <c r="D29" s="96"/>
      <c r="E29" s="96" t="e">
        <f>'Own PF'!D28</f>
        <v>#REF!</v>
      </c>
      <c r="F29" s="98"/>
    </row>
    <row r="30" spans="1:6" ht="15.95" customHeight="1" x14ac:dyDescent="0.2">
      <c r="A30" s="98"/>
      <c r="B30" s="99"/>
      <c r="C30" s="98"/>
      <c r="D30" s="98"/>
      <c r="E30" s="100"/>
      <c r="F30" s="101"/>
    </row>
    <row r="31" spans="1:6" ht="15.95" customHeight="1" x14ac:dyDescent="0.2">
      <c r="A31" s="98"/>
      <c r="B31" s="99"/>
      <c r="C31" s="98"/>
      <c r="D31" s="98"/>
      <c r="E31" s="98"/>
      <c r="F31" s="98"/>
    </row>
    <row r="32" spans="1:6" ht="15.95" customHeight="1" x14ac:dyDescent="0.2">
      <c r="A32" s="98"/>
      <c r="B32" s="99"/>
      <c r="C32" s="98"/>
      <c r="D32" s="98"/>
      <c r="E32" s="100"/>
      <c r="F32" s="101"/>
    </row>
    <row r="33" spans="2:6" ht="15.95" customHeight="1" x14ac:dyDescent="0.2">
      <c r="B33" s="93" t="s">
        <v>105</v>
      </c>
      <c r="E33" s="102" t="s">
        <v>150</v>
      </c>
      <c r="F33" s="286" t="e">
        <f>#REF!</f>
        <v>#REF!</v>
      </c>
    </row>
    <row r="35" spans="2:6" ht="15.95" customHeight="1" x14ac:dyDescent="0.2">
      <c r="B35" s="93" t="e">
        <f>#REF!</f>
        <v>#REF!</v>
      </c>
    </row>
    <row r="36" spans="2:6" ht="15.95" customHeight="1" x14ac:dyDescent="0.2">
      <c r="B36" s="93" t="s">
        <v>55</v>
      </c>
    </row>
    <row r="37" spans="2:6" ht="15.95" customHeight="1" x14ac:dyDescent="0.2">
      <c r="B37" s="93" t="s">
        <v>56</v>
      </c>
    </row>
    <row r="38" spans="2:6" ht="15.95" customHeight="1" x14ac:dyDescent="0.2">
      <c r="B38" s="93" t="s">
        <v>57</v>
      </c>
    </row>
    <row r="39" spans="2:6" ht="15.95" customHeight="1" x14ac:dyDescent="0.2">
      <c r="B39" s="93" t="s">
        <v>58</v>
      </c>
    </row>
  </sheetData>
  <mergeCells count="8">
    <mergeCell ref="A1:F1"/>
    <mergeCell ref="A2:F2"/>
    <mergeCell ref="A24:C24"/>
    <mergeCell ref="A6:F6"/>
    <mergeCell ref="E7:F7"/>
    <mergeCell ref="A18:C18"/>
    <mergeCell ref="A22:C22"/>
    <mergeCell ref="A7:D7"/>
  </mergeCells>
  <phoneticPr fontId="2" type="noConversion"/>
  <printOptions horizontalCentered="1"/>
  <pageMargins left="0.75" right="0.75" top="0.5" bottom="0.5" header="0" footer="0"/>
  <pageSetup paperSize="9" orientation="portrait" r:id="rId1"/>
  <headerFooter alignWithMargins="0">
    <oddFooter>&amp;L&amp;"Arial Narrow,Regular"&amp;8&amp;Z&amp;F&amp;R&amp;"Arial Narrow,Regular"&amp;8Prepared by Arif, SO</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0000"/>
  </sheetPr>
  <dimension ref="A1:H31"/>
  <sheetViews>
    <sheetView workbookViewId="0">
      <selection activeCell="H19" sqref="H19"/>
    </sheetView>
  </sheetViews>
  <sheetFormatPr defaultColWidth="9.140625" defaultRowHeight="15.95" customHeight="1" x14ac:dyDescent="0.2"/>
  <cols>
    <col min="1" max="1" width="4.42578125" style="93" customWidth="1"/>
    <col min="2" max="2" width="27.140625" style="93" customWidth="1"/>
    <col min="3" max="6" width="12.7109375" style="93" customWidth="1"/>
    <col min="7" max="7" width="6.85546875" style="93" customWidth="1"/>
    <col min="8" max="16384" width="9.140625" style="93"/>
  </cols>
  <sheetData>
    <row r="1" spans="1:8" ht="15.95" customHeight="1" x14ac:dyDescent="0.2">
      <c r="A1" s="888" t="s">
        <v>56</v>
      </c>
      <c r="B1" s="888"/>
      <c r="C1" s="888"/>
      <c r="D1" s="888"/>
      <c r="E1" s="888"/>
      <c r="F1" s="888"/>
    </row>
    <row r="2" spans="1:8" ht="18" customHeight="1" x14ac:dyDescent="0.2">
      <c r="A2" s="889" t="s">
        <v>102</v>
      </c>
      <c r="B2" s="889"/>
      <c r="C2" s="889"/>
      <c r="D2" s="889"/>
      <c r="E2" s="889"/>
      <c r="F2" s="889"/>
      <c r="G2" s="120"/>
    </row>
    <row r="3" spans="1:8" ht="18" customHeight="1" x14ac:dyDescent="0.2">
      <c r="A3" s="119"/>
      <c r="B3" s="119"/>
      <c r="C3" s="119"/>
      <c r="D3" s="119"/>
      <c r="E3" s="119"/>
      <c r="F3" s="119"/>
    </row>
    <row r="4" spans="1:8" ht="18" customHeight="1" x14ac:dyDescent="0.2">
      <c r="A4" s="119"/>
      <c r="B4" s="119"/>
      <c r="C4" s="119"/>
      <c r="D4" s="119"/>
      <c r="E4" s="119"/>
      <c r="F4" s="119"/>
    </row>
    <row r="5" spans="1:8" ht="18" customHeight="1" x14ac:dyDescent="0.2">
      <c r="A5" s="119"/>
      <c r="B5" s="119"/>
      <c r="C5" s="119"/>
      <c r="D5" s="119"/>
      <c r="E5" s="119"/>
      <c r="F5" s="119"/>
    </row>
    <row r="6" spans="1:8" ht="15" customHeight="1" x14ac:dyDescent="0.2">
      <c r="A6" s="895" t="s">
        <v>88</v>
      </c>
      <c r="B6" s="897"/>
      <c r="C6" s="897"/>
      <c r="D6" s="897"/>
      <c r="E6" s="897"/>
      <c r="F6" s="897"/>
      <c r="G6" s="98"/>
    </row>
    <row r="7" spans="1:8" ht="15" customHeight="1" x14ac:dyDescent="0.2">
      <c r="A7" s="890" t="s">
        <v>89</v>
      </c>
      <c r="B7" s="890"/>
      <c r="C7" s="890"/>
      <c r="D7" s="890"/>
      <c r="E7" s="896">
        <f>CBS!A1</f>
        <v>43130</v>
      </c>
      <c r="F7" s="896"/>
      <c r="G7" s="122"/>
    </row>
    <row r="8" spans="1:8" ht="15" customHeight="1" x14ac:dyDescent="0.2">
      <c r="A8" s="98"/>
      <c r="B8" s="124"/>
      <c r="C8" s="124"/>
      <c r="D8" s="124"/>
      <c r="E8" s="124"/>
      <c r="F8" s="124"/>
      <c r="G8" s="98"/>
    </row>
    <row r="9" spans="1:8" ht="15" customHeight="1" x14ac:dyDescent="0.2">
      <c r="A9" s="98"/>
      <c r="B9" s="100"/>
      <c r="C9" s="100"/>
      <c r="D9" s="100"/>
      <c r="E9" s="98"/>
      <c r="F9" s="98"/>
      <c r="G9" s="98"/>
    </row>
    <row r="10" spans="1:8" ht="15" customHeight="1" x14ac:dyDescent="0.2">
      <c r="B10" s="94"/>
      <c r="C10" s="125"/>
      <c r="D10" s="99"/>
      <c r="E10" s="98"/>
      <c r="F10" s="98"/>
      <c r="G10" s="98"/>
    </row>
    <row r="11" spans="1:8" ht="15" customHeight="1" x14ac:dyDescent="0.2">
      <c r="A11" s="337" t="s">
        <v>75</v>
      </c>
      <c r="B11" s="338" t="s">
        <v>1</v>
      </c>
      <c r="C11" s="338" t="s">
        <v>43</v>
      </c>
      <c r="D11" s="335" t="s">
        <v>48</v>
      </c>
      <c r="E11" s="336" t="s">
        <v>5</v>
      </c>
      <c r="F11" s="336" t="s">
        <v>8</v>
      </c>
      <c r="G11" s="98"/>
    </row>
    <row r="12" spans="1:8" ht="18" customHeight="1" x14ac:dyDescent="0.2">
      <c r="A12" s="129"/>
      <c r="B12" s="130" t="str">
        <f>'Own PF'!B12</f>
        <v>OFFICER</v>
      </c>
      <c r="C12" s="107"/>
      <c r="D12" s="104"/>
      <c r="E12" s="105"/>
      <c r="F12" s="105"/>
      <c r="G12" s="98"/>
    </row>
    <row r="13" spans="1:8" ht="18" customHeight="1" x14ac:dyDescent="0.2">
      <c r="A13" s="240">
        <v>1</v>
      </c>
      <c r="B13" s="241" t="e">
        <f>'salay Shit01'!#REF!</f>
        <v>#REF!</v>
      </c>
      <c r="C13" s="242" t="e">
        <f>'salay Shit01'!#REF!</f>
        <v>#REF!</v>
      </c>
      <c r="D13" s="294" t="e">
        <f>'salay Shit01'!#REF!</f>
        <v>#REF!</v>
      </c>
      <c r="E13" s="132"/>
      <c r="F13" s="243"/>
      <c r="G13" s="98"/>
    </row>
    <row r="14" spans="1:8" ht="18" customHeight="1" x14ac:dyDescent="0.2">
      <c r="A14" s="220">
        <v>2</v>
      </c>
      <c r="B14" s="241" t="e">
        <f>'salay Shit01'!#REF!</f>
        <v>#REF!</v>
      </c>
      <c r="C14" s="242" t="e">
        <f>'salay Shit01'!#REF!</f>
        <v>#REF!</v>
      </c>
      <c r="D14" s="294" t="e">
        <f>'salay Shit01'!#REF!</f>
        <v>#REF!</v>
      </c>
      <c r="E14" s="132">
        <v>0.1</v>
      </c>
      <c r="F14" s="112" t="e">
        <f>'salay Shit01'!#REF!</f>
        <v>#REF!</v>
      </c>
      <c r="G14" s="296" t="e">
        <f>F14-H14</f>
        <v>#REF!</v>
      </c>
      <c r="H14" s="295" t="e">
        <f>D14*0.1</f>
        <v>#REF!</v>
      </c>
    </row>
    <row r="15" spans="1:8" ht="18" customHeight="1" x14ac:dyDescent="0.2">
      <c r="A15" s="575"/>
      <c r="B15" s="241"/>
      <c r="C15" s="242" t="str">
        <f>'salay Shit01'!E17</f>
        <v>O</v>
      </c>
      <c r="D15" s="294">
        <f>'salay Shit01'!H17</f>
        <v>16800</v>
      </c>
      <c r="E15" s="132">
        <v>0.1</v>
      </c>
      <c r="F15" s="112" t="e">
        <f>'salay Shit01'!#REF!</f>
        <v>#REF!</v>
      </c>
    </row>
    <row r="16" spans="1:8" ht="18" customHeight="1" x14ac:dyDescent="0.2">
      <c r="A16" s="892" t="s">
        <v>158</v>
      </c>
      <c r="B16" s="893"/>
      <c r="C16" s="894"/>
      <c r="D16" s="333" t="e">
        <f>SUM(D14:D14)</f>
        <v>#REF!</v>
      </c>
      <c r="E16" s="333"/>
      <c r="F16" s="333" t="e">
        <f>SUM(F14:F15)</f>
        <v>#REF!</v>
      </c>
      <c r="G16" s="143" t="e">
        <f>F16-H16</f>
        <v>#REF!</v>
      </c>
      <c r="H16" s="93" t="e">
        <f>SUM(H13:H14)</f>
        <v>#REF!</v>
      </c>
    </row>
    <row r="17" spans="1:6" ht="18" customHeight="1" x14ac:dyDescent="0.2"/>
    <row r="18" spans="1:6" ht="18" customHeight="1" x14ac:dyDescent="0.2"/>
    <row r="21" spans="1:6" ht="15.95" customHeight="1" x14ac:dyDescent="0.2">
      <c r="A21" s="98"/>
      <c r="B21" s="98"/>
      <c r="C21" s="98"/>
      <c r="D21" s="96"/>
      <c r="E21" s="96" t="e">
        <f>'Own PF'!D28</f>
        <v>#REF!</v>
      </c>
      <c r="F21" s="98"/>
    </row>
    <row r="22" spans="1:6" ht="15.95" customHeight="1" x14ac:dyDescent="0.2">
      <c r="A22" s="98"/>
      <c r="B22" s="99"/>
      <c r="C22" s="98"/>
      <c r="D22" s="98"/>
      <c r="E22" s="100"/>
      <c r="F22" s="101"/>
    </row>
    <row r="23" spans="1:6" ht="15.95" customHeight="1" x14ac:dyDescent="0.2">
      <c r="A23" s="98"/>
      <c r="B23" s="99"/>
      <c r="C23" s="98"/>
      <c r="D23" s="98"/>
      <c r="E23" s="98"/>
      <c r="F23" s="98"/>
    </row>
    <row r="24" spans="1:6" ht="15.95" customHeight="1" x14ac:dyDescent="0.2">
      <c r="A24" s="98"/>
      <c r="B24" s="99"/>
      <c r="C24" s="98"/>
      <c r="D24" s="98"/>
      <c r="E24" s="100"/>
      <c r="F24" s="101"/>
    </row>
    <row r="25" spans="1:6" ht="15.95" customHeight="1" x14ac:dyDescent="0.2">
      <c r="B25" s="93" t="s">
        <v>105</v>
      </c>
      <c r="E25" s="102" t="s">
        <v>150</v>
      </c>
      <c r="F25" s="286" t="e">
        <f>#REF!</f>
        <v>#REF!</v>
      </c>
    </row>
    <row r="27" spans="1:6" ht="15.95" customHeight="1" x14ac:dyDescent="0.2">
      <c r="B27" s="93" t="e">
        <f>#REF!</f>
        <v>#REF!</v>
      </c>
    </row>
    <row r="28" spans="1:6" ht="15.95" customHeight="1" x14ac:dyDescent="0.2">
      <c r="B28" s="93" t="s">
        <v>55</v>
      </c>
    </row>
    <row r="29" spans="1:6" ht="15.95" customHeight="1" x14ac:dyDescent="0.2">
      <c r="B29" s="93" t="s">
        <v>56</v>
      </c>
    </row>
    <row r="30" spans="1:6" ht="15.95" customHeight="1" x14ac:dyDescent="0.2">
      <c r="B30" s="93" t="s">
        <v>57</v>
      </c>
    </row>
    <row r="31" spans="1:6" ht="15.95" customHeight="1" x14ac:dyDescent="0.2">
      <c r="B31" s="93" t="s">
        <v>58</v>
      </c>
    </row>
  </sheetData>
  <mergeCells count="6">
    <mergeCell ref="A1:F1"/>
    <mergeCell ref="A2:F2"/>
    <mergeCell ref="A16:C16"/>
    <mergeCell ref="A6:F6"/>
    <mergeCell ref="E7:F7"/>
    <mergeCell ref="A7:D7"/>
  </mergeCells>
  <phoneticPr fontId="2" type="noConversion"/>
  <printOptions horizontalCentered="1"/>
  <pageMargins left="0.75" right="0.75" top="0.75" bottom="1" header="0" footer="0"/>
  <pageSetup paperSize="9" orientation="portrait" r:id="rId1"/>
  <headerFooter alignWithMargins="0">
    <oddFooter>&amp;L&amp;"Arial Narrow,Regular"&amp;8&amp;Z&amp;F&amp;R&amp;"Arial Narrow,Regular"&amp;8Prepared by Arif, SO</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0000"/>
  </sheetPr>
  <dimension ref="A1:G38"/>
  <sheetViews>
    <sheetView topLeftCell="A4" workbookViewId="0">
      <selection activeCell="I19" sqref="I19"/>
    </sheetView>
  </sheetViews>
  <sheetFormatPr defaultColWidth="9.140625" defaultRowHeight="15.95" customHeight="1" x14ac:dyDescent="0.2"/>
  <cols>
    <col min="1" max="1" width="4.42578125" style="93" customWidth="1"/>
    <col min="2" max="2" width="29.140625" style="93" customWidth="1"/>
    <col min="3" max="6" width="12.7109375" style="93" customWidth="1"/>
    <col min="7" max="7" width="6.85546875" style="93" customWidth="1"/>
    <col min="8" max="16384" width="9.140625" style="93"/>
  </cols>
  <sheetData>
    <row r="1" spans="1:6" ht="15.95" customHeight="1" x14ac:dyDescent="0.2">
      <c r="A1" s="888" t="s">
        <v>56</v>
      </c>
      <c r="B1" s="888"/>
      <c r="C1" s="888"/>
      <c r="D1" s="888"/>
      <c r="E1" s="888"/>
      <c r="F1" s="888"/>
    </row>
    <row r="2" spans="1:6" ht="15.95" customHeight="1" x14ac:dyDescent="0.2">
      <c r="A2" s="889" t="s">
        <v>102</v>
      </c>
      <c r="B2" s="889"/>
      <c r="C2" s="889"/>
      <c r="D2" s="889"/>
      <c r="E2" s="889"/>
      <c r="F2" s="889"/>
    </row>
    <row r="3" spans="1:6" ht="15.95" customHeight="1" x14ac:dyDescent="0.2">
      <c r="A3" s="119"/>
      <c r="B3" s="119"/>
      <c r="C3" s="119"/>
      <c r="D3" s="119"/>
      <c r="E3" s="119"/>
      <c r="F3" s="119"/>
    </row>
    <row r="4" spans="1:6" ht="15.95" customHeight="1" x14ac:dyDescent="0.2">
      <c r="A4" s="119"/>
      <c r="B4" s="119"/>
      <c r="C4" s="119"/>
      <c r="D4" s="119"/>
      <c r="E4" s="119"/>
      <c r="F4" s="119"/>
    </row>
    <row r="5" spans="1:6" ht="15.95" customHeight="1" x14ac:dyDescent="0.2">
      <c r="A5" s="119"/>
      <c r="B5" s="119"/>
      <c r="C5" s="119"/>
      <c r="D5" s="119"/>
      <c r="E5" s="119"/>
      <c r="F5" s="119"/>
    </row>
    <row r="6" spans="1:6" ht="15.95" customHeight="1" x14ac:dyDescent="0.2">
      <c r="A6" s="901" t="s">
        <v>60</v>
      </c>
      <c r="B6" s="901"/>
      <c r="C6" s="901"/>
      <c r="D6" s="901"/>
      <c r="E6" s="901"/>
      <c r="F6" s="901"/>
    </row>
    <row r="7" spans="1:6" ht="15.95" customHeight="1" x14ac:dyDescent="0.2">
      <c r="A7" s="890" t="s">
        <v>319</v>
      </c>
      <c r="B7" s="903"/>
      <c r="C7" s="903"/>
      <c r="D7" s="902" t="e">
        <f>#REF!</f>
        <v>#REF!</v>
      </c>
      <c r="E7" s="902"/>
    </row>
    <row r="8" spans="1:6" ht="15.95" customHeight="1" x14ac:dyDescent="0.2">
      <c r="B8" s="123"/>
      <c r="C8" s="123"/>
      <c r="D8" s="144"/>
    </row>
    <row r="9" spans="1:6" ht="15.95" customHeight="1" x14ac:dyDescent="0.2">
      <c r="B9" s="123"/>
      <c r="C9" s="123"/>
      <c r="D9" s="144"/>
    </row>
    <row r="10" spans="1:6" ht="15.95" customHeight="1" x14ac:dyDescent="0.2">
      <c r="B10" s="145"/>
      <c r="C10" s="145"/>
      <c r="D10" s="95"/>
    </row>
    <row r="11" spans="1:6" ht="18" customHeight="1" x14ac:dyDescent="0.2">
      <c r="A11" s="335" t="s">
        <v>74</v>
      </c>
      <c r="B11" s="338" t="s">
        <v>1</v>
      </c>
      <c r="C11" s="338" t="s">
        <v>43</v>
      </c>
      <c r="D11" s="335" t="s">
        <v>48</v>
      </c>
      <c r="E11" s="336" t="s">
        <v>86</v>
      </c>
      <c r="F11" s="336" t="s">
        <v>62</v>
      </c>
    </row>
    <row r="12" spans="1:6" ht="18" customHeight="1" x14ac:dyDescent="0.2">
      <c r="A12" s="137"/>
      <c r="B12" s="115"/>
      <c r="C12" s="115"/>
      <c r="D12" s="137"/>
      <c r="E12" s="138"/>
      <c r="F12" s="138"/>
    </row>
    <row r="13" spans="1:6" ht="18" customHeight="1" x14ac:dyDescent="0.2">
      <c r="A13" s="106"/>
      <c r="B13" s="130" t="str">
        <f>'Own PF'!B12</f>
        <v>OFFICER</v>
      </c>
      <c r="C13" s="107"/>
      <c r="D13" s="107"/>
      <c r="E13" s="107"/>
      <c r="F13" s="109"/>
    </row>
    <row r="14" spans="1:6" ht="18" customHeight="1" x14ac:dyDescent="0.2">
      <c r="A14" s="110">
        <v>1</v>
      </c>
      <c r="B14" s="111" t="str">
        <f>'salay Shit01'!D11</f>
        <v>Md. Abdul Halim</v>
      </c>
      <c r="C14" s="110" t="str">
        <f>'salay Shit01'!E11</f>
        <v>AGM</v>
      </c>
      <c r="D14" s="112">
        <f>'salay Shit01'!H11</f>
        <v>0</v>
      </c>
      <c r="E14" s="131">
        <f>'salay Shit01'!AD11</f>
        <v>0</v>
      </c>
      <c r="F14" s="112">
        <f>E14</f>
        <v>0</v>
      </c>
    </row>
    <row r="15" spans="1:6" ht="18" customHeight="1" x14ac:dyDescent="0.2">
      <c r="A15" s="110">
        <v>2</v>
      </c>
      <c r="B15" s="111" t="e">
        <f>'salay Shit01'!#REF!</f>
        <v>#REF!</v>
      </c>
      <c r="C15" s="110" t="e">
        <f>'salay Shit01'!#REF!</f>
        <v>#REF!</v>
      </c>
      <c r="D15" s="112" t="e">
        <f>'salay Shit01'!#REF!</f>
        <v>#REF!</v>
      </c>
      <c r="E15" s="131" t="e">
        <f>'salay Shit01'!#REF!</f>
        <v>#REF!</v>
      </c>
      <c r="F15" s="112" t="e">
        <f>E15</f>
        <v>#REF!</v>
      </c>
    </row>
    <row r="16" spans="1:6" ht="18" customHeight="1" x14ac:dyDescent="0.2">
      <c r="A16" s="110">
        <v>3</v>
      </c>
      <c r="B16" s="111" t="e">
        <f>'salay Shit01'!#REF!</f>
        <v>#REF!</v>
      </c>
      <c r="C16" s="110" t="e">
        <f>'salay Shit01'!#REF!</f>
        <v>#REF!</v>
      </c>
      <c r="D16" s="112" t="e">
        <f>'salay Shit01'!#REF!</f>
        <v>#REF!</v>
      </c>
      <c r="E16" s="131" t="e">
        <f>'salay Shit01'!#REF!</f>
        <v>#REF!</v>
      </c>
      <c r="F16" s="112" t="e">
        <f>E16</f>
        <v>#REF!</v>
      </c>
    </row>
    <row r="17" spans="1:7" ht="18" customHeight="1" x14ac:dyDescent="0.2">
      <c r="A17" s="892" t="s">
        <v>159</v>
      </c>
      <c r="B17" s="893"/>
      <c r="C17" s="894"/>
      <c r="D17" s="333" t="e">
        <f>SUM(D14:D16)</f>
        <v>#REF!</v>
      </c>
      <c r="E17" s="131">
        <f>'salay Shit01'!AD17</f>
        <v>200</v>
      </c>
      <c r="F17" s="333" t="e">
        <f>SUM(F14:F16)</f>
        <v>#REF!</v>
      </c>
    </row>
    <row r="18" spans="1:7" s="98" customFormat="1" ht="18" customHeight="1" x14ac:dyDescent="0.2">
      <c r="A18" s="105"/>
      <c r="B18" s="117"/>
      <c r="C18" s="107"/>
      <c r="D18" s="142"/>
      <c r="E18" s="142"/>
      <c r="F18" s="142"/>
      <c r="G18" s="93"/>
    </row>
    <row r="19" spans="1:7" s="98" customFormat="1" ht="18" customHeight="1" x14ac:dyDescent="0.2">
      <c r="A19" s="106"/>
      <c r="B19" s="130" t="str">
        <f>'Own PF'!B19</f>
        <v>STAFF</v>
      </c>
      <c r="C19" s="107"/>
      <c r="D19" s="140"/>
      <c r="E19" s="140"/>
      <c r="F19" s="141"/>
      <c r="G19" s="93"/>
    </row>
    <row r="20" spans="1:7" s="98" customFormat="1" ht="18" customHeight="1" x14ac:dyDescent="0.2">
      <c r="A20" s="110"/>
      <c r="B20" s="111"/>
      <c r="C20" s="111"/>
      <c r="D20" s="131"/>
      <c r="E20" s="131"/>
      <c r="F20" s="112"/>
      <c r="G20" s="93"/>
    </row>
    <row r="21" spans="1:7" s="98" customFormat="1" ht="18" customHeight="1" x14ac:dyDescent="0.2">
      <c r="A21" s="892" t="s">
        <v>159</v>
      </c>
      <c r="B21" s="893"/>
      <c r="C21" s="894"/>
      <c r="D21" s="333">
        <f>SUM(D20:D20)</f>
        <v>0</v>
      </c>
      <c r="E21" s="333">
        <f>SUM(E20:E20)</f>
        <v>0</v>
      </c>
      <c r="F21" s="333">
        <f>SUM(F20:F20)</f>
        <v>0</v>
      </c>
      <c r="G21" s="93"/>
    </row>
    <row r="22" spans="1:7" s="98" customFormat="1" ht="18" customHeight="1" x14ac:dyDescent="0.2">
      <c r="A22" s="107"/>
      <c r="B22" s="107"/>
      <c r="C22" s="117"/>
      <c r="D22" s="142"/>
      <c r="E22" s="142"/>
      <c r="F22" s="142"/>
      <c r="G22" s="93"/>
    </row>
    <row r="23" spans="1:7" s="98" customFormat="1" ht="18" customHeight="1" x14ac:dyDescent="0.2">
      <c r="A23" s="898" t="s">
        <v>158</v>
      </c>
      <c r="B23" s="899"/>
      <c r="C23" s="900"/>
      <c r="D23" s="135" t="e">
        <f>D21+D17</f>
        <v>#REF!</v>
      </c>
      <c r="E23" s="135">
        <f>E21+E17</f>
        <v>200</v>
      </c>
      <c r="F23" s="135" t="e">
        <f>F21+F17</f>
        <v>#REF!</v>
      </c>
      <c r="G23" s="93"/>
    </row>
    <row r="24" spans="1:7" s="98" customFormat="1" ht="15.95" customHeight="1" x14ac:dyDescent="0.2">
      <c r="A24" s="93"/>
      <c r="B24" s="93"/>
      <c r="C24" s="93"/>
      <c r="D24" s="93"/>
      <c r="E24" s="93"/>
      <c r="F24" s="93"/>
      <c r="G24" s="93"/>
    </row>
    <row r="25" spans="1:7" s="98" customFormat="1" ht="15.95" customHeight="1" x14ac:dyDescent="0.2">
      <c r="A25" s="93"/>
      <c r="B25" s="93"/>
      <c r="C25" s="93"/>
      <c r="D25" s="93"/>
      <c r="E25" s="93"/>
      <c r="F25" s="93"/>
      <c r="G25" s="93"/>
    </row>
    <row r="26" spans="1:7" s="98" customFormat="1" ht="15.95" customHeight="1" x14ac:dyDescent="0.2">
      <c r="A26" s="93"/>
      <c r="B26" s="93"/>
      <c r="C26" s="93"/>
      <c r="D26" s="93"/>
      <c r="E26" s="93"/>
      <c r="F26" s="93"/>
      <c r="G26" s="93"/>
    </row>
    <row r="27" spans="1:7" s="98" customFormat="1" ht="15.95" customHeight="1" x14ac:dyDescent="0.2">
      <c r="A27" s="93"/>
      <c r="B27" s="93"/>
      <c r="C27" s="93"/>
      <c r="D27" s="93"/>
      <c r="E27" s="93"/>
      <c r="F27" s="93"/>
      <c r="G27" s="93"/>
    </row>
    <row r="28" spans="1:7" s="98" customFormat="1" ht="15.95" customHeight="1" x14ac:dyDescent="0.2">
      <c r="D28" s="96"/>
      <c r="E28" s="96" t="e">
        <f>'Own PF'!D28</f>
        <v>#REF!</v>
      </c>
      <c r="G28" s="93"/>
    </row>
    <row r="29" spans="1:7" ht="15.95" customHeight="1" x14ac:dyDescent="0.2">
      <c r="A29" s="98"/>
      <c r="B29" s="99"/>
      <c r="C29" s="98"/>
      <c r="D29" s="98"/>
      <c r="E29" s="100"/>
      <c r="F29" s="101"/>
    </row>
    <row r="30" spans="1:7" s="98" customFormat="1" ht="15.95" customHeight="1" x14ac:dyDescent="0.2">
      <c r="B30" s="99"/>
      <c r="G30" s="93"/>
    </row>
    <row r="31" spans="1:7" s="98" customFormat="1" ht="15.95" customHeight="1" x14ac:dyDescent="0.2">
      <c r="B31" s="99"/>
      <c r="E31" s="100"/>
      <c r="F31" s="101"/>
      <c r="G31" s="93"/>
    </row>
    <row r="32" spans="1:7" s="98" customFormat="1" ht="15.95" customHeight="1" x14ac:dyDescent="0.2">
      <c r="A32" s="93"/>
      <c r="B32" s="93" t="s">
        <v>105</v>
      </c>
      <c r="C32" s="93"/>
      <c r="D32" s="93"/>
      <c r="E32" s="102" t="s">
        <v>150</v>
      </c>
      <c r="F32" s="286" t="e">
        <f>#REF!</f>
        <v>#REF!</v>
      </c>
      <c r="G32" s="93"/>
    </row>
    <row r="34" spans="2:2" ht="15.95" customHeight="1" x14ac:dyDescent="0.2">
      <c r="B34" s="93" t="e">
        <f>#REF!</f>
        <v>#REF!</v>
      </c>
    </row>
    <row r="35" spans="2:2" ht="15.95" customHeight="1" x14ac:dyDescent="0.2">
      <c r="B35" s="93" t="s">
        <v>55</v>
      </c>
    </row>
    <row r="36" spans="2:2" ht="15.95" customHeight="1" x14ac:dyDescent="0.2">
      <c r="B36" s="93" t="s">
        <v>56</v>
      </c>
    </row>
    <row r="37" spans="2:2" ht="15.95" customHeight="1" x14ac:dyDescent="0.2">
      <c r="B37" s="93" t="s">
        <v>57</v>
      </c>
    </row>
    <row r="38" spans="2:2" ht="15.95" customHeight="1" x14ac:dyDescent="0.2">
      <c r="B38" s="93" t="s">
        <v>58</v>
      </c>
    </row>
  </sheetData>
  <mergeCells count="8">
    <mergeCell ref="A23:C23"/>
    <mergeCell ref="A1:F1"/>
    <mergeCell ref="A2:F2"/>
    <mergeCell ref="A6:F6"/>
    <mergeCell ref="A17:C17"/>
    <mergeCell ref="A21:C21"/>
    <mergeCell ref="D7:E7"/>
    <mergeCell ref="A7:C7"/>
  </mergeCells>
  <phoneticPr fontId="2" type="noConversion"/>
  <printOptions horizontalCentered="1"/>
  <pageMargins left="0.75" right="0.75" top="0.5" bottom="0.5" header="0" footer="0"/>
  <pageSetup paperSize="9" orientation="portrait" r:id="rId1"/>
  <headerFooter alignWithMargins="0">
    <oddFooter>&amp;L&amp;"Arial Narrow,Regular"&amp;8&amp;Z&amp;F&amp;R&amp;"Arial Narrow,Regular"&amp;8Prepared by Arif, SO</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FF0000"/>
  </sheetPr>
  <dimension ref="A1:H30"/>
  <sheetViews>
    <sheetView topLeftCell="A4" workbookViewId="0">
      <selection activeCell="F13" sqref="F13:F14"/>
    </sheetView>
  </sheetViews>
  <sheetFormatPr defaultColWidth="9.140625" defaultRowHeight="15.95" customHeight="1" x14ac:dyDescent="0.2"/>
  <cols>
    <col min="1" max="1" width="4.42578125" style="93" customWidth="1"/>
    <col min="2" max="2" width="27.140625" style="93" customWidth="1"/>
    <col min="3" max="6" width="12.7109375" style="93" customWidth="1"/>
    <col min="7" max="7" width="6.85546875" style="93" customWidth="1"/>
    <col min="8" max="16384" width="9.140625" style="93"/>
  </cols>
  <sheetData>
    <row r="1" spans="1:8" ht="18" customHeight="1" x14ac:dyDescent="0.2">
      <c r="A1" s="888" t="s">
        <v>56</v>
      </c>
      <c r="B1" s="888"/>
      <c r="C1" s="888"/>
      <c r="D1" s="888"/>
      <c r="E1" s="888"/>
      <c r="F1" s="888"/>
      <c r="G1" s="120"/>
    </row>
    <row r="2" spans="1:8" ht="18" customHeight="1" x14ac:dyDescent="0.2">
      <c r="A2" s="889" t="s">
        <v>102</v>
      </c>
      <c r="B2" s="889"/>
      <c r="C2" s="889"/>
      <c r="D2" s="889"/>
      <c r="E2" s="889"/>
      <c r="F2" s="889"/>
    </row>
    <row r="3" spans="1:8" ht="18" customHeight="1" x14ac:dyDescent="0.2">
      <c r="A3" s="119"/>
      <c r="B3" s="119"/>
      <c r="C3" s="119"/>
      <c r="D3" s="119"/>
      <c r="E3" s="119"/>
      <c r="F3" s="119"/>
    </row>
    <row r="4" spans="1:8" ht="18" customHeight="1" x14ac:dyDescent="0.2">
      <c r="A4" s="119"/>
      <c r="B4" s="119"/>
      <c r="C4" s="119"/>
      <c r="D4" s="119"/>
      <c r="E4" s="119"/>
      <c r="F4" s="119"/>
    </row>
    <row r="5" spans="1:8" ht="15" customHeight="1" x14ac:dyDescent="0.2">
      <c r="A5" s="119"/>
      <c r="B5" s="119"/>
      <c r="C5" s="119"/>
      <c r="D5" s="119"/>
      <c r="E5" s="119"/>
      <c r="F5" s="119"/>
      <c r="G5" s="98"/>
    </row>
    <row r="6" spans="1:8" ht="15" customHeight="1" x14ac:dyDescent="0.2">
      <c r="A6" s="895" t="s">
        <v>92</v>
      </c>
      <c r="B6" s="897"/>
      <c r="C6" s="897"/>
      <c r="D6" s="897"/>
      <c r="E6" s="897"/>
      <c r="F6" s="897"/>
      <c r="G6" s="122"/>
    </row>
    <row r="7" spans="1:8" ht="15" customHeight="1" x14ac:dyDescent="0.2">
      <c r="A7" s="890" t="s">
        <v>89</v>
      </c>
      <c r="B7" s="890"/>
      <c r="C7" s="890"/>
      <c r="D7" s="890"/>
      <c r="E7" s="896" t="e">
        <f>#REF!</f>
        <v>#REF!</v>
      </c>
      <c r="F7" s="896"/>
      <c r="G7" s="98"/>
    </row>
    <row r="8" spans="1:8" ht="15" customHeight="1" x14ac:dyDescent="0.2">
      <c r="A8" s="98"/>
      <c r="B8" s="124"/>
      <c r="C8" s="124"/>
      <c r="D8" s="124"/>
      <c r="E8" s="124"/>
      <c r="F8" s="124"/>
      <c r="G8" s="98"/>
    </row>
    <row r="9" spans="1:8" ht="15" customHeight="1" x14ac:dyDescent="0.2">
      <c r="B9" s="94"/>
      <c r="C9" s="125"/>
      <c r="D9" s="99"/>
      <c r="E9" s="98"/>
      <c r="F9" s="98"/>
      <c r="G9" s="98"/>
    </row>
    <row r="10" spans="1:8" ht="18" customHeight="1" x14ac:dyDescent="0.2">
      <c r="A10" s="337" t="s">
        <v>75</v>
      </c>
      <c r="B10" s="338" t="s">
        <v>1</v>
      </c>
      <c r="C10" s="338" t="s">
        <v>43</v>
      </c>
      <c r="D10" s="335" t="s">
        <v>48</v>
      </c>
      <c r="E10" s="336" t="s">
        <v>5</v>
      </c>
      <c r="F10" s="336" t="s">
        <v>8</v>
      </c>
      <c r="G10" s="98"/>
    </row>
    <row r="11" spans="1:8" ht="18" customHeight="1" x14ac:dyDescent="0.2">
      <c r="A11" s="129"/>
      <c r="B11" s="107"/>
      <c r="C11" s="107"/>
      <c r="D11" s="104"/>
      <c r="E11" s="105"/>
      <c r="F11" s="105"/>
      <c r="G11" s="98"/>
    </row>
    <row r="12" spans="1:8" ht="18" customHeight="1" x14ac:dyDescent="0.2">
      <c r="A12" s="239">
        <v>1</v>
      </c>
      <c r="B12" s="111" t="str">
        <f>'salay Shit01'!D11</f>
        <v>Md. Abdul Halim</v>
      </c>
      <c r="C12" s="110" t="str">
        <f>'salay Shit01'!E11</f>
        <v>AGM</v>
      </c>
      <c r="D12" s="131">
        <f>'salay Shit01'!F11</f>
        <v>0</v>
      </c>
      <c r="E12" s="132"/>
      <c r="F12" s="243"/>
      <c r="G12" s="98"/>
    </row>
    <row r="13" spans="1:8" ht="18" customHeight="1" x14ac:dyDescent="0.2">
      <c r="A13" s="244">
        <v>2</v>
      </c>
      <c r="B13" s="111" t="e">
        <f>'salay Shit01'!#REF!</f>
        <v>#REF!</v>
      </c>
      <c r="C13" s="110" t="e">
        <f>'salay Shit01'!#REF!</f>
        <v>#REF!</v>
      </c>
      <c r="D13" s="131" t="e">
        <f>'salay Shit01'!#REF!</f>
        <v>#REF!</v>
      </c>
      <c r="E13" s="132">
        <v>0.1</v>
      </c>
      <c r="F13" s="112" t="e">
        <f>'salay Shit01'!#REF!</f>
        <v>#REF!</v>
      </c>
      <c r="G13" s="295" t="e">
        <f>F13-H13</f>
        <v>#REF!</v>
      </c>
      <c r="H13" s="295" t="e">
        <f>D13*0.1</f>
        <v>#REF!</v>
      </c>
    </row>
    <row r="14" spans="1:8" ht="18" customHeight="1" x14ac:dyDescent="0.2">
      <c r="A14" s="575">
        <v>3</v>
      </c>
      <c r="B14" s="111" t="e">
        <f>'salay Shit01'!#REF!</f>
        <v>#REF!</v>
      </c>
      <c r="C14" s="110" t="e">
        <f>'salay Shit01'!#REF!</f>
        <v>#REF!</v>
      </c>
      <c r="D14" s="131" t="e">
        <f>'salay Shit01'!#REF!</f>
        <v>#REF!</v>
      </c>
      <c r="E14" s="132">
        <v>0.1</v>
      </c>
      <c r="F14" s="112" t="e">
        <f>'salay Shit01'!#REF!</f>
        <v>#REF!</v>
      </c>
    </row>
    <row r="15" spans="1:8" ht="18" customHeight="1" x14ac:dyDescent="0.2">
      <c r="A15" s="892" t="s">
        <v>84</v>
      </c>
      <c r="B15" s="893"/>
      <c r="C15" s="894"/>
      <c r="D15" s="333" t="e">
        <f>SUM(D13:D14)</f>
        <v>#REF!</v>
      </c>
      <c r="E15" s="333"/>
      <c r="F15" s="333" t="e">
        <f>SUM(F13:F14)</f>
        <v>#REF!</v>
      </c>
      <c r="G15" s="143" t="e">
        <f>F15-H15</f>
        <v>#REF!</v>
      </c>
      <c r="H15" s="295" t="e">
        <f>SUM(H12:H13)</f>
        <v>#REF!</v>
      </c>
    </row>
    <row r="16" spans="1:8" ht="18" customHeight="1" x14ac:dyDescent="0.2"/>
    <row r="20" spans="1:6" ht="15.95" customHeight="1" x14ac:dyDescent="0.2">
      <c r="A20" s="98"/>
      <c r="B20" s="98"/>
      <c r="C20" s="98"/>
      <c r="D20" s="96"/>
      <c r="E20" s="96" t="e">
        <f>'Own PF'!D28</f>
        <v>#REF!</v>
      </c>
      <c r="F20" s="96"/>
    </row>
    <row r="21" spans="1:6" ht="15.95" customHeight="1" x14ac:dyDescent="0.2">
      <c r="A21" s="98"/>
      <c r="B21" s="99"/>
      <c r="C21" s="98"/>
      <c r="D21" s="98"/>
      <c r="E21" s="100"/>
      <c r="F21" s="101"/>
    </row>
    <row r="22" spans="1:6" ht="15.95" customHeight="1" x14ac:dyDescent="0.2">
      <c r="A22" s="98"/>
      <c r="B22" s="99"/>
      <c r="C22" s="98"/>
      <c r="D22" s="98"/>
      <c r="E22" s="98"/>
      <c r="F22" s="98"/>
    </row>
    <row r="23" spans="1:6" ht="15.95" customHeight="1" x14ac:dyDescent="0.2">
      <c r="A23" s="98"/>
      <c r="B23" s="99"/>
      <c r="C23" s="98"/>
      <c r="D23" s="98"/>
      <c r="E23" s="100"/>
      <c r="F23" s="101"/>
    </row>
    <row r="24" spans="1:6" ht="15.95" customHeight="1" x14ac:dyDescent="0.2">
      <c r="B24" s="93" t="s">
        <v>105</v>
      </c>
      <c r="E24" s="102" t="s">
        <v>150</v>
      </c>
      <c r="F24" s="286" t="e">
        <f>#REF!</f>
        <v>#REF!</v>
      </c>
    </row>
    <row r="26" spans="1:6" ht="15.95" customHeight="1" x14ac:dyDescent="0.2">
      <c r="B26" s="93" t="e">
        <f>#REF!</f>
        <v>#REF!</v>
      </c>
    </row>
    <row r="27" spans="1:6" ht="15.95" customHeight="1" x14ac:dyDescent="0.2">
      <c r="B27" s="93" t="s">
        <v>55</v>
      </c>
    </row>
    <row r="28" spans="1:6" ht="15.95" customHeight="1" x14ac:dyDescent="0.2">
      <c r="B28" s="93" t="s">
        <v>56</v>
      </c>
    </row>
    <row r="29" spans="1:6" ht="15.95" customHeight="1" x14ac:dyDescent="0.2">
      <c r="B29" s="93" t="s">
        <v>57</v>
      </c>
    </row>
    <row r="30" spans="1:6" ht="15.95" customHeight="1" x14ac:dyDescent="0.2">
      <c r="B30" s="93" t="s">
        <v>58</v>
      </c>
    </row>
  </sheetData>
  <mergeCells count="6">
    <mergeCell ref="A15:C15"/>
    <mergeCell ref="A1:F1"/>
    <mergeCell ref="A2:F2"/>
    <mergeCell ref="A6:F6"/>
    <mergeCell ref="E7:F7"/>
    <mergeCell ref="A7:D7"/>
  </mergeCells>
  <phoneticPr fontId="2" type="noConversion"/>
  <printOptions horizontalCentered="1"/>
  <pageMargins left="0.75" right="0.75" top="0.75" bottom="1" header="0" footer="0"/>
  <pageSetup paperSize="9" orientation="portrait" r:id="rId1"/>
  <headerFooter alignWithMargins="0">
    <oddFooter>&amp;L&amp;"Arial Narrow,Regular"&amp;8&amp;Z&amp;F&amp;R&amp;"Arial Narrow,Regular"&amp;8Prepared by Arif, SO</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13</vt:i4>
      </vt:variant>
    </vt:vector>
  </HeadingPairs>
  <TitlesOfParts>
    <vt:vector size="34" baseType="lpstr">
      <vt:lpstr>salay Shit01</vt:lpstr>
      <vt:lpstr>CBS</vt:lpstr>
      <vt:lpstr>Staff</vt:lpstr>
      <vt:lpstr>vou</vt:lpstr>
      <vt:lpstr>mca</vt:lpstr>
      <vt:lpstr>ppf-55%</vt:lpstr>
      <vt:lpstr>cpf-10%</vt:lpstr>
      <vt:lpstr>bf</vt:lpstr>
      <vt:lpstr>GP10%(BDBL)</vt:lpstr>
      <vt:lpstr>Own PF</vt:lpstr>
      <vt:lpstr>n pay</vt:lpstr>
      <vt:lpstr>hba</vt:lpstr>
      <vt:lpstr>tax</vt:lpstr>
      <vt:lpstr>trv</vt:lpstr>
      <vt:lpstr>Arear</vt:lpstr>
      <vt:lpstr>pf_BSRS</vt:lpstr>
      <vt:lpstr>ppf_BSRS</vt:lpstr>
      <vt:lpstr>i_BSRS</vt:lpstr>
      <vt:lpstr>LPC NADIM</vt:lpstr>
      <vt:lpstr>LPC Arif (2)</vt:lpstr>
      <vt:lpstr>cbs vou</vt:lpstr>
      <vt:lpstr>bf!Print_Area</vt:lpstr>
      <vt:lpstr>'cpf-10%'!Print_Area</vt:lpstr>
      <vt:lpstr>'GP10%(BDBL)'!Print_Area</vt:lpstr>
      <vt:lpstr>hba!Print_Area</vt:lpstr>
      <vt:lpstr>'LPC Arif (2)'!Print_Area</vt:lpstr>
      <vt:lpstr>'LPC NADIM'!Print_Area</vt:lpstr>
      <vt:lpstr>mca!Print_Area</vt:lpstr>
      <vt:lpstr>'n pay'!Print_Area</vt:lpstr>
      <vt:lpstr>'Own PF'!Print_Area</vt:lpstr>
      <vt:lpstr>'ppf-55%'!Print_Area</vt:lpstr>
      <vt:lpstr>Staff!Print_Area</vt:lpstr>
      <vt:lpstr>tax!Print_Area</vt:lpstr>
      <vt:lpstr>vou!Print_Area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BSB Khulna</dc:creator>
  <cp:lastModifiedBy>Shameema alam</cp:lastModifiedBy>
  <cp:lastPrinted>2021-08-22T08:11:12Z</cp:lastPrinted>
  <dcterms:created xsi:type="dcterms:W3CDTF">2002-08-29T03:58:55Z</dcterms:created>
  <dcterms:modified xsi:type="dcterms:W3CDTF">2021-09-27T05:26:54Z</dcterms:modified>
</cp:coreProperties>
</file>