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ixtium\Documents\GitStuff\AWSDeepracer\March 2023\Waypoints Model\"/>
    </mc:Choice>
  </mc:AlternateContent>
  <xr:revisionPtr revIDLastSave="0" documentId="13_ncr:1_{19ADA2AE-2B3A-4194-850F-6521BC6BC1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J29" i="1"/>
  <c r="K29" i="1"/>
  <c r="I28" i="1"/>
  <c r="J28" i="1" s="1"/>
  <c r="E28" i="1"/>
  <c r="F28" i="1" s="1"/>
  <c r="K27" i="1"/>
  <c r="J27" i="1"/>
  <c r="H27" i="1"/>
  <c r="E27" i="1"/>
  <c r="F27" i="1" s="1"/>
  <c r="J26" i="1"/>
  <c r="K26" i="1"/>
  <c r="E26" i="1"/>
  <c r="F26" i="1"/>
  <c r="F25" i="1"/>
  <c r="K25" i="1"/>
  <c r="J25" i="1"/>
  <c r="E25" i="1"/>
  <c r="I23" i="1"/>
  <c r="J23" i="1" s="1"/>
  <c r="E23" i="1"/>
  <c r="F23" i="1" s="1"/>
  <c r="J22" i="1"/>
  <c r="K22" i="1"/>
  <c r="E22" i="1"/>
  <c r="F22" i="1" s="1"/>
  <c r="K21" i="1"/>
  <c r="J21" i="1"/>
  <c r="E21" i="1"/>
  <c r="F21" i="1"/>
  <c r="K20" i="1"/>
  <c r="J20" i="1"/>
  <c r="E20" i="1"/>
  <c r="F20" i="1" s="1"/>
  <c r="J19" i="1"/>
  <c r="K19" i="1"/>
  <c r="E19" i="1"/>
  <c r="F19" i="1" s="1"/>
  <c r="H18" i="1"/>
  <c r="J18" i="1" s="1"/>
  <c r="E18" i="1"/>
  <c r="F18" i="1" s="1"/>
  <c r="H17" i="1"/>
  <c r="J17" i="1" s="1"/>
  <c r="E17" i="1"/>
  <c r="F17" i="1" s="1"/>
  <c r="H16" i="1"/>
  <c r="K16" i="1" s="1"/>
  <c r="E16" i="1"/>
  <c r="F16" i="1" s="1"/>
  <c r="H15" i="1"/>
  <c r="K15" i="1" s="1"/>
  <c r="E15" i="1"/>
  <c r="F15" i="1" s="1"/>
  <c r="H14" i="1"/>
  <c r="K14" i="1" s="1"/>
  <c r="E14" i="1"/>
  <c r="F14" i="1" s="1"/>
  <c r="E13" i="1"/>
  <c r="F13" i="1" s="1"/>
  <c r="H13" i="1"/>
  <c r="K13" i="1" s="1"/>
  <c r="H12" i="1"/>
  <c r="K12" i="1" s="1"/>
  <c r="E12" i="1"/>
  <c r="F12" i="1" s="1"/>
  <c r="H11" i="1"/>
  <c r="K11" i="1" s="1"/>
  <c r="F11" i="1"/>
  <c r="K6" i="1"/>
  <c r="K5" i="1"/>
  <c r="H10" i="1"/>
  <c r="J10" i="1" s="1"/>
  <c r="E10" i="1"/>
  <c r="F10" i="1" s="1"/>
  <c r="H9" i="1"/>
  <c r="K9" i="1" s="1"/>
  <c r="E9" i="1"/>
  <c r="F9" i="1" s="1"/>
  <c r="H8" i="1"/>
  <c r="K8" i="1" s="1"/>
  <c r="E8" i="1"/>
  <c r="F8" i="1" s="1"/>
  <c r="G7" i="1"/>
  <c r="H7" i="1"/>
  <c r="I7" i="1"/>
  <c r="L7" i="1"/>
  <c r="E7" i="1"/>
  <c r="F7" i="1" s="1"/>
  <c r="K28" i="1" l="1"/>
  <c r="J16" i="1"/>
  <c r="J14" i="1"/>
  <c r="K18" i="1"/>
  <c r="K7" i="1"/>
  <c r="K23" i="1"/>
  <c r="K17" i="1"/>
  <c r="J12" i="1"/>
  <c r="K10" i="1"/>
  <c r="J13" i="1"/>
  <c r="J15" i="1"/>
  <c r="J11" i="1"/>
  <c r="J6" i="1"/>
  <c r="J7" i="1" s="1"/>
  <c r="J8" i="1"/>
  <c r="J9" i="1"/>
  <c r="E6" i="1"/>
  <c r="F6" i="1" s="1"/>
  <c r="E5" i="1"/>
  <c r="F5" i="1" s="1"/>
  <c r="J5" i="1"/>
</calcChain>
</file>

<file path=xl/sharedStrings.xml><?xml version="1.0" encoding="utf-8"?>
<sst xmlns="http://schemas.openxmlformats.org/spreadsheetml/2006/main" count="41" uniqueCount="37">
  <si>
    <t>Model Name</t>
  </si>
  <si>
    <t>Weighting</t>
  </si>
  <si>
    <t>Time</t>
  </si>
  <si>
    <t>Off Tracks</t>
  </si>
  <si>
    <t>WaypointModel-RacingLineWeightIs5-CounterClockWise-240min-clone</t>
  </si>
  <si>
    <t>ms</t>
  </si>
  <si>
    <t>s</t>
  </si>
  <si>
    <t>m</t>
  </si>
  <si>
    <t>Racing Line</t>
  </si>
  <si>
    <t>Speed</t>
  </si>
  <si>
    <t>Training
Time</t>
  </si>
  <si>
    <t>WaypointModel-RacingLineWeightIs7-CounterClockWise-250min-clone</t>
  </si>
  <si>
    <t>WaypointModel-RacingLineWeightIs7-CounterClockWise-260min-clone</t>
  </si>
  <si>
    <t>WaypointModel-RacingLineWeightIs6-CounterClockWise-270min-clone</t>
  </si>
  <si>
    <t>WaypointModel-RacingLineWeightIs6-CounterClockWise-280min-clone</t>
  </si>
  <si>
    <t>WaypointModel-RacingLineWeightIs7-CounterClockWise-290min-clone</t>
  </si>
  <si>
    <t>WaypointModel-RacingLineWeightIs5-CounterClockWise-300min-clone</t>
  </si>
  <si>
    <t>WaypointModel-RacingLineWeightIs8-CounterClockWise-310min-clone</t>
  </si>
  <si>
    <t>#</t>
  </si>
  <si>
    <t>WaypointModel-RacingLineWeightIs7-CounterClockWise-330min-clone</t>
  </si>
  <si>
    <t>WaypointModel-RacingLineWeightIs5-CounterClockWise-340min-clone</t>
  </si>
  <si>
    <t>WaypointModel-RacingLineWeightIs1-CounterClockWise-350min-clone</t>
  </si>
  <si>
    <t>my_reward_function_2.py</t>
  </si>
  <si>
    <t>WaypointModel-RacingLineWeightIs5-CounterClockWise-400min-clone</t>
  </si>
  <si>
    <t>WaypointModel-RacingLineWeightIs5-CounterClockWise-430min-clone</t>
  </si>
  <si>
    <t>WaypointModel-RacingLineWeightIs6-ClockWise-100min</t>
  </si>
  <si>
    <t>WaypointModel-RacingLineWeightIs6-ClockWise-120min-clone</t>
  </si>
  <si>
    <t>WaypointModel-RacingLineWeightIs5-ClockWise-130min-clone</t>
  </si>
  <si>
    <t>WaypointModel-RacingLineWeightIs6-ClockWise-180min-clone-clone</t>
  </si>
  <si>
    <t>WaypointModel-RacingLineWeightIs3-ClockWise-210min-clone</t>
  </si>
  <si>
    <t>sixtium</t>
  </si>
  <si>
    <t>WaypointModel-RacingLineWeightIs5-ClockWise-10min</t>
  </si>
  <si>
    <t>WaypointModel-RacingLineWeightIs6-ClockWise-20min-clone</t>
  </si>
  <si>
    <t>JamieMathew</t>
  </si>
  <si>
    <t>WaypointModel-RacingLineWeightIs6-ClockWise-30min-clone</t>
  </si>
  <si>
    <t>WaypointModel-RacingLineWeightIs6-ClockWise-40min-clone</t>
  </si>
  <si>
    <t>WaypointModel-RacingLineWeightIs6-ClockWise-50min-clone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</si>
</sst>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textRotation="90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sixtium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Sheet1!$D$5:$D$23</c:f>
              <c:numCache>
                <c:formatCode>General</c:formatCode>
                <c:ptCount val="19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340</c:v>
                </c:pt>
                <c:pt idx="11">
                  <c:v>350</c:v>
                </c:pt>
                <c:pt idx="12">
                  <c:v>400</c:v>
                </c:pt>
                <c:pt idx="13">
                  <c:v>430</c:v>
                </c:pt>
                <c:pt idx="14">
                  <c:v>530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660</c:v>
                </c:pt>
              </c:numCache>
            </c:numRef>
          </c:xVal>
          <c:yVal>
            <c:numRef>
              <c:f>Sheet1!$K$5:$K$23</c:f>
              <c:numCache>
                <c:formatCode>General</c:formatCode>
                <c:ptCount val="19"/>
                <c:pt idx="0">
                  <c:v>255.52799999999999</c:v>
                </c:pt>
                <c:pt idx="1">
                  <c:v>251.92400000000001</c:v>
                </c:pt>
                <c:pt idx="2">
                  <c:v>251.92400000000001</c:v>
                </c:pt>
                <c:pt idx="3">
                  <c:v>245.113</c:v>
                </c:pt>
                <c:pt idx="4">
                  <c:v>245.113</c:v>
                </c:pt>
                <c:pt idx="5">
                  <c:v>245.113</c:v>
                </c:pt>
                <c:pt idx="6">
                  <c:v>245.113</c:v>
                </c:pt>
                <c:pt idx="7">
                  <c:v>245.113</c:v>
                </c:pt>
                <c:pt idx="8">
                  <c:v>245.113</c:v>
                </c:pt>
                <c:pt idx="9">
                  <c:v>245.113</c:v>
                </c:pt>
                <c:pt idx="10">
                  <c:v>245.113</c:v>
                </c:pt>
                <c:pt idx="11">
                  <c:v>245.113</c:v>
                </c:pt>
                <c:pt idx="12">
                  <c:v>245.113</c:v>
                </c:pt>
                <c:pt idx="13">
                  <c:v>245.113</c:v>
                </c:pt>
                <c:pt idx="14">
                  <c:v>236.13499999999999</c:v>
                </c:pt>
                <c:pt idx="15">
                  <c:v>236.13499999999999</c:v>
                </c:pt>
                <c:pt idx="16">
                  <c:v>236.13499999999999</c:v>
                </c:pt>
                <c:pt idx="17">
                  <c:v>235.202</c:v>
                </c:pt>
                <c:pt idx="18">
                  <c:v>234.06800000000001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3-4FF3-A93B-B70DDF7FA14D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JamieMathew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Sheet1!$D$25:$D$33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Sheet1!$K$25:$K$33</c:f>
              <c:numCache>
                <c:formatCode>General</c:formatCode>
                <c:ptCount val="9"/>
                <c:pt idx="0">
                  <c:v>571.46100000000001</c:v>
                </c:pt>
                <c:pt idx="1">
                  <c:v>504.14499999999998</c:v>
                </c:pt>
                <c:pt idx="2">
                  <c:v>361.13799999999998</c:v>
                </c:pt>
                <c:pt idx="3">
                  <c:v>357.13</c:v>
                </c:pt>
                <c:pt idx="4">
                  <c:v>356.32299999999998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3-4FF3-A93B-B70DDF7F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90863"/>
        <c:axId val="809691695"/>
      </c:scatterChart>
      <c:valAx>
        <c:axId val="8096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1695"/>
        <c:crosses val="autoZero"/>
        <c:crossBetween val="midCat"/>
      </c:valAx>
      <c:valAx>
        <c:axId val="8096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8</xdr:row>
      <xdr:rowOff>122872</xdr:rowOff>
    </xdr:from>
    <xdr:to>
      <xdr:col>20</xdr:col>
      <xdr:colOff>161925</xdr:colOff>
      <xdr:row>23</xdr:row>
      <xdr:rowOff>149542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1F1AD-D4E4-ED85-DE58-96F575CE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5" zoomScaleNormal="85" workbookViewId="0">
      <selection activeCell="N33" sqref="N33"/>
    </sheetView>
  </sheetViews>
  <sheetFormatPr defaultRowHeight="14.4" x14ac:dyDescent="0.3"/>
  <cols>
    <col min="1" max="1" width="4.109375" bestFit="1" customWidth="1"/>
    <col min="2" max="2" width="3" bestFit="1" customWidth="1"/>
    <col min="3" max="3" width="64" bestFit="1" customWidth="1"/>
    <col min="4" max="4" width="7.88671875" bestFit="1" customWidth="1"/>
    <col min="5" max="5" width="10.5546875" bestFit="1" customWidth="1"/>
    <col min="6" max="6" width="6.33203125" bestFit="1" customWidth="1"/>
    <col min="7" max="7" width="2.6640625" bestFit="1" customWidth="1"/>
    <col min="8" max="8" width="3" bestFit="1" customWidth="1"/>
    <col min="9" max="9" width="4" bestFit="1" customWidth="1"/>
    <col min="10" max="10" width="8.109375" bestFit="1" customWidth="1"/>
    <col min="11" max="11" width="8.109375" customWidth="1"/>
  </cols>
  <sheetData>
    <row r="1" spans="1:12" x14ac:dyDescent="0.3">
      <c r="B1" s="1" t="s">
        <v>18</v>
      </c>
      <c r="C1" s="3" t="s">
        <v>0</v>
      </c>
      <c r="D1" s="2" t="s">
        <v>10</v>
      </c>
      <c r="E1" s="3" t="s">
        <v>1</v>
      </c>
      <c r="F1" s="3"/>
      <c r="G1" s="3" t="s">
        <v>2</v>
      </c>
      <c r="H1" s="3"/>
      <c r="I1" s="3"/>
      <c r="J1" s="3"/>
      <c r="K1" s="3"/>
      <c r="L1" s="3" t="s">
        <v>3</v>
      </c>
    </row>
    <row r="2" spans="1:12" ht="14.4" customHeight="1" x14ac:dyDescent="0.3">
      <c r="B2" s="1"/>
      <c r="C2" s="3"/>
      <c r="D2" s="3"/>
      <c r="E2" s="3" t="s">
        <v>8</v>
      </c>
      <c r="F2" s="3" t="s">
        <v>9</v>
      </c>
      <c r="G2" s="3" t="s">
        <v>7</v>
      </c>
      <c r="H2" s="3" t="s">
        <v>6</v>
      </c>
      <c r="I2" s="3" t="s">
        <v>5</v>
      </c>
      <c r="J2" s="3" t="s">
        <v>2</v>
      </c>
      <c r="K2" s="3"/>
      <c r="L2" s="3"/>
    </row>
    <row r="3" spans="1:12" x14ac:dyDescent="0.3">
      <c r="B3" s="1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B4" s="1" t="s">
        <v>30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5" customFormat="1" x14ac:dyDescent="0.3">
      <c r="A5" s="8"/>
      <c r="B5" s="5">
        <v>6</v>
      </c>
      <c r="C5" s="5" t="s">
        <v>4</v>
      </c>
      <c r="D5" s="5">
        <v>240</v>
      </c>
      <c r="E5" s="6" t="str">
        <f>RIGHT(LEFT(C5,33),1)</f>
        <v>5</v>
      </c>
      <c r="F5" s="5">
        <f>10-E5</f>
        <v>5</v>
      </c>
      <c r="G5" s="7">
        <v>4</v>
      </c>
      <c r="H5" s="5">
        <v>15</v>
      </c>
      <c r="I5" s="5">
        <v>528</v>
      </c>
      <c r="J5" s="5" t="str">
        <f>_xlfn.TEXTJOIN("",FALSE,G5,":",H5,".",I5)</f>
        <v>4:15.528</v>
      </c>
      <c r="K5" s="5">
        <f>(G5*60)+(H5)+(I5/1000)</f>
        <v>255.52799999999999</v>
      </c>
      <c r="L5" s="5">
        <v>13</v>
      </c>
    </row>
    <row r="6" spans="1:12" s="5" customFormat="1" x14ac:dyDescent="0.3">
      <c r="A6" s="8"/>
      <c r="B6" s="5">
        <v>7</v>
      </c>
      <c r="C6" s="5" t="s">
        <v>11</v>
      </c>
      <c r="D6" s="5">
        <v>250</v>
      </c>
      <c r="E6" s="6" t="str">
        <f>RIGHT(LEFT(C6,33),1)</f>
        <v>7</v>
      </c>
      <c r="F6" s="5">
        <f>10-E6</f>
        <v>3</v>
      </c>
      <c r="G6" s="5">
        <v>4</v>
      </c>
      <c r="H6" s="5">
        <v>11</v>
      </c>
      <c r="I6" s="5">
        <v>924</v>
      </c>
      <c r="J6" s="5" t="str">
        <f t="shared" ref="J6:J9" si="0">_xlfn.TEXTJOIN("",FALSE,G6,":",H6,".",I6)</f>
        <v>4:11.924</v>
      </c>
      <c r="K6" s="5">
        <f t="shared" ref="K6:K10" si="1">(G6*60)+(H6)+(I6/1000)</f>
        <v>251.92400000000001</v>
      </c>
      <c r="L6" s="5">
        <v>12</v>
      </c>
    </row>
    <row r="7" spans="1:12" x14ac:dyDescent="0.3">
      <c r="A7" s="8"/>
      <c r="B7">
        <v>8</v>
      </c>
      <c r="C7" t="s">
        <v>12</v>
      </c>
      <c r="D7">
        <v>260</v>
      </c>
      <c r="E7" s="4" t="str">
        <f>RIGHT(LEFT(C7,33),1)</f>
        <v>7</v>
      </c>
      <c r="F7">
        <f t="shared" ref="F7:F29" si="2">10-E7</f>
        <v>3</v>
      </c>
      <c r="G7">
        <f t="shared" ref="G7:L7" si="3">G6</f>
        <v>4</v>
      </c>
      <c r="H7">
        <f t="shared" si="3"/>
        <v>11</v>
      </c>
      <c r="I7">
        <f t="shared" si="3"/>
        <v>924</v>
      </c>
      <c r="J7" t="str">
        <f t="shared" si="3"/>
        <v>4:11.924</v>
      </c>
      <c r="K7">
        <f t="shared" si="1"/>
        <v>251.92400000000001</v>
      </c>
      <c r="L7">
        <f t="shared" si="3"/>
        <v>12</v>
      </c>
    </row>
    <row r="8" spans="1:12" s="5" customFormat="1" x14ac:dyDescent="0.3">
      <c r="A8" s="8"/>
      <c r="B8" s="5">
        <v>9</v>
      </c>
      <c r="C8" s="5" t="s">
        <v>13</v>
      </c>
      <c r="D8" s="5">
        <v>270</v>
      </c>
      <c r="E8" s="6" t="str">
        <f>RIGHT(LEFT(C8,33),1)</f>
        <v>6</v>
      </c>
      <c r="F8" s="5">
        <f t="shared" si="2"/>
        <v>4</v>
      </c>
      <c r="G8" s="5">
        <v>4</v>
      </c>
      <c r="H8" s="5" t="str">
        <f>"05"</f>
        <v>05</v>
      </c>
      <c r="I8" s="5">
        <v>113</v>
      </c>
      <c r="J8" s="5" t="str">
        <f t="shared" si="0"/>
        <v>4:05.113</v>
      </c>
      <c r="K8" s="5">
        <f t="shared" si="1"/>
        <v>245.113</v>
      </c>
      <c r="L8" s="5">
        <v>10</v>
      </c>
    </row>
    <row r="9" spans="1:12" x14ac:dyDescent="0.3">
      <c r="A9" s="8"/>
      <c r="B9">
        <v>10</v>
      </c>
      <c r="C9" t="s">
        <v>14</v>
      </c>
      <c r="D9">
        <v>280</v>
      </c>
      <c r="E9" s="4" t="str">
        <f>RIGHT(LEFT(C9,33),1)</f>
        <v>6</v>
      </c>
      <c r="F9">
        <f t="shared" si="2"/>
        <v>4</v>
      </c>
      <c r="G9">
        <v>4</v>
      </c>
      <c r="H9" t="str">
        <f>"05"</f>
        <v>05</v>
      </c>
      <c r="I9">
        <v>113</v>
      </c>
      <c r="J9" t="str">
        <f t="shared" si="0"/>
        <v>4:05.113</v>
      </c>
      <c r="K9">
        <f t="shared" si="1"/>
        <v>245.113</v>
      </c>
      <c r="L9">
        <v>10</v>
      </c>
    </row>
    <row r="10" spans="1:12" x14ac:dyDescent="0.3">
      <c r="A10" s="8"/>
      <c r="B10">
        <v>11</v>
      </c>
      <c r="C10" t="s">
        <v>15</v>
      </c>
      <c r="D10">
        <v>290</v>
      </c>
      <c r="E10" s="4" t="str">
        <f>RIGHT(LEFT(C10,33),1)</f>
        <v>7</v>
      </c>
      <c r="F10">
        <f t="shared" si="2"/>
        <v>3</v>
      </c>
      <c r="G10">
        <v>4</v>
      </c>
      <c r="H10" t="str">
        <f>"05"</f>
        <v>05</v>
      </c>
      <c r="I10">
        <v>113</v>
      </c>
      <c r="J10" t="str">
        <f t="shared" ref="J10" si="4">_xlfn.TEXTJOIN("",FALSE,G10,":",H10,".",I10)</f>
        <v>4:05.113</v>
      </c>
      <c r="K10">
        <f t="shared" si="1"/>
        <v>245.113</v>
      </c>
      <c r="L10">
        <v>10</v>
      </c>
    </row>
    <row r="11" spans="1:12" x14ac:dyDescent="0.3">
      <c r="A11" s="8"/>
      <c r="B11">
        <v>12</v>
      </c>
      <c r="C11" t="s">
        <v>16</v>
      </c>
      <c r="D11">
        <v>300</v>
      </c>
      <c r="E11" s="4">
        <v>5</v>
      </c>
      <c r="F11">
        <f t="shared" si="2"/>
        <v>5</v>
      </c>
      <c r="G11">
        <v>4</v>
      </c>
      <c r="H11" t="str">
        <f>"05"</f>
        <v>05</v>
      </c>
      <c r="I11">
        <v>113</v>
      </c>
      <c r="J11" t="str">
        <f t="shared" ref="J11:J14" si="5">_xlfn.TEXTJOIN("",FALSE,G11,":",H11,".",I11)</f>
        <v>4:05.113</v>
      </c>
      <c r="K11">
        <f t="shared" ref="K11:K14" si="6">(G11*60)+(H11)+(I11/1000)</f>
        <v>245.113</v>
      </c>
      <c r="L11">
        <v>10</v>
      </c>
    </row>
    <row r="12" spans="1:12" x14ac:dyDescent="0.3">
      <c r="A12" s="8"/>
      <c r="B12">
        <v>13</v>
      </c>
      <c r="C12" t="s">
        <v>17</v>
      </c>
      <c r="D12">
        <v>310</v>
      </c>
      <c r="E12" s="4" t="str">
        <f>RIGHT(LEFT(C12,33),1)</f>
        <v>8</v>
      </c>
      <c r="F12">
        <f t="shared" si="2"/>
        <v>2</v>
      </c>
      <c r="G12">
        <v>4</v>
      </c>
      <c r="H12" t="str">
        <f>"05"</f>
        <v>05</v>
      </c>
      <c r="I12">
        <v>113</v>
      </c>
      <c r="J12" t="str">
        <f t="shared" si="5"/>
        <v>4:05.113</v>
      </c>
      <c r="K12">
        <f t="shared" si="6"/>
        <v>245.113</v>
      </c>
      <c r="L12">
        <v>10</v>
      </c>
    </row>
    <row r="13" spans="1:12" x14ac:dyDescent="0.3">
      <c r="A13" s="8"/>
      <c r="B13">
        <v>14</v>
      </c>
      <c r="C13" t="s">
        <v>19</v>
      </c>
      <c r="D13">
        <v>330</v>
      </c>
      <c r="E13" s="4" t="str">
        <f>RIGHT(LEFT(C13,33),1)</f>
        <v>7</v>
      </c>
      <c r="F13">
        <f t="shared" si="2"/>
        <v>3</v>
      </c>
      <c r="G13">
        <v>4</v>
      </c>
      <c r="H13" t="str">
        <f>"05"</f>
        <v>05</v>
      </c>
      <c r="I13">
        <v>113</v>
      </c>
      <c r="J13" t="str">
        <f t="shared" si="5"/>
        <v>4:05.113</v>
      </c>
      <c r="K13">
        <f t="shared" si="6"/>
        <v>245.113</v>
      </c>
      <c r="L13">
        <v>10</v>
      </c>
    </row>
    <row r="14" spans="1:12" x14ac:dyDescent="0.3">
      <c r="A14" s="8"/>
      <c r="B14">
        <v>15</v>
      </c>
      <c r="C14" t="s">
        <v>20</v>
      </c>
      <c r="D14">
        <v>340</v>
      </c>
      <c r="E14" s="4" t="str">
        <f>RIGHT(LEFT(C14,33),1)</f>
        <v>5</v>
      </c>
      <c r="F14">
        <f t="shared" si="2"/>
        <v>5</v>
      </c>
      <c r="G14">
        <v>4</v>
      </c>
      <c r="H14" t="str">
        <f>"05"</f>
        <v>05</v>
      </c>
      <c r="I14">
        <v>113</v>
      </c>
      <c r="J14" t="str">
        <f t="shared" si="5"/>
        <v>4:05.113</v>
      </c>
      <c r="K14">
        <f t="shared" si="6"/>
        <v>245.113</v>
      </c>
      <c r="L14">
        <v>10</v>
      </c>
    </row>
    <row r="15" spans="1:12" x14ac:dyDescent="0.3">
      <c r="A15" s="8"/>
      <c r="B15">
        <v>16</v>
      </c>
      <c r="C15" t="s">
        <v>20</v>
      </c>
      <c r="D15">
        <v>340</v>
      </c>
      <c r="E15" s="4" t="str">
        <f>RIGHT(LEFT(C15,33),1)</f>
        <v>5</v>
      </c>
      <c r="F15">
        <f t="shared" si="2"/>
        <v>5</v>
      </c>
      <c r="G15">
        <v>4</v>
      </c>
      <c r="H15" t="str">
        <f>"05"</f>
        <v>05</v>
      </c>
      <c r="I15">
        <v>113</v>
      </c>
      <c r="J15" t="str">
        <f t="shared" ref="J15" si="7">_xlfn.TEXTJOIN("",FALSE,G15,":",H15,".",I15)</f>
        <v>4:05.113</v>
      </c>
      <c r="K15">
        <f t="shared" ref="K15" si="8">(G15*60)+(H15)+(I15/1000)</f>
        <v>245.113</v>
      </c>
      <c r="L15">
        <v>10</v>
      </c>
    </row>
    <row r="16" spans="1:12" x14ac:dyDescent="0.3">
      <c r="A16" s="8"/>
      <c r="B16">
        <v>17</v>
      </c>
      <c r="C16" t="s">
        <v>21</v>
      </c>
      <c r="D16">
        <v>350</v>
      </c>
      <c r="E16" s="4" t="str">
        <f>RIGHT(LEFT(C16,33),1)</f>
        <v>1</v>
      </c>
      <c r="F16">
        <f t="shared" si="2"/>
        <v>9</v>
      </c>
      <c r="G16">
        <v>4</v>
      </c>
      <c r="H16" t="str">
        <f>"05"</f>
        <v>05</v>
      </c>
      <c r="I16">
        <v>113</v>
      </c>
      <c r="J16" t="str">
        <f t="shared" ref="J16" si="9">_xlfn.TEXTJOIN("",FALSE,G16,":",H16,".",I16)</f>
        <v>4:05.113</v>
      </c>
      <c r="K16">
        <f t="shared" ref="K16" si="10">(G16*60)+(H16)+(I16/1000)</f>
        <v>245.113</v>
      </c>
      <c r="L16">
        <v>10</v>
      </c>
    </row>
    <row r="17" spans="1:12" ht="14.4" customHeight="1" x14ac:dyDescent="0.3">
      <c r="A17" s="8" t="s">
        <v>22</v>
      </c>
      <c r="B17">
        <v>18</v>
      </c>
      <c r="C17" t="s">
        <v>23</v>
      </c>
      <c r="D17">
        <v>400</v>
      </c>
      <c r="E17" s="4" t="str">
        <f>RIGHT(LEFT(C17,33),1)</f>
        <v>5</v>
      </c>
      <c r="F17">
        <f t="shared" si="2"/>
        <v>5</v>
      </c>
      <c r="G17">
        <v>4</v>
      </c>
      <c r="H17" t="str">
        <f>"05"</f>
        <v>05</v>
      </c>
      <c r="I17">
        <v>113</v>
      </c>
      <c r="J17" t="str">
        <f t="shared" ref="J17" si="11">_xlfn.TEXTJOIN("",FALSE,G17,":",H17,".",I17)</f>
        <v>4:05.113</v>
      </c>
      <c r="K17">
        <f t="shared" ref="K17" si="12">(G17*60)+(H17)+(I17/1000)</f>
        <v>245.113</v>
      </c>
      <c r="L17">
        <v>10</v>
      </c>
    </row>
    <row r="18" spans="1:12" x14ac:dyDescent="0.3">
      <c r="A18" s="8"/>
      <c r="B18">
        <v>19</v>
      </c>
      <c r="C18" t="s">
        <v>24</v>
      </c>
      <c r="D18">
        <v>430</v>
      </c>
      <c r="E18" s="4" t="str">
        <f>RIGHT(LEFT(C18,33),1)</f>
        <v>5</v>
      </c>
      <c r="F18">
        <f t="shared" si="2"/>
        <v>5</v>
      </c>
      <c r="G18">
        <v>4</v>
      </c>
      <c r="H18" t="str">
        <f>"05"</f>
        <v>05</v>
      </c>
      <c r="I18">
        <v>113</v>
      </c>
      <c r="J18" t="str">
        <f t="shared" ref="J18" si="13">_xlfn.TEXTJOIN("",FALSE,G18,":",H18,".",I18)</f>
        <v>4:05.113</v>
      </c>
      <c r="K18">
        <f t="shared" ref="K18" si="14">(G18*60)+(H18)+(I18/1000)</f>
        <v>245.113</v>
      </c>
      <c r="L18">
        <v>10</v>
      </c>
    </row>
    <row r="19" spans="1:12" x14ac:dyDescent="0.3">
      <c r="A19" s="8"/>
      <c r="B19" s="5">
        <v>20</v>
      </c>
      <c r="C19" s="5" t="s">
        <v>25</v>
      </c>
      <c r="D19" s="5">
        <v>530</v>
      </c>
      <c r="E19" s="6" t="str">
        <f>RIGHT(LEFT(C19,33),1)</f>
        <v>6</v>
      </c>
      <c r="F19" s="5">
        <f t="shared" si="2"/>
        <v>4</v>
      </c>
      <c r="G19" s="5">
        <v>3</v>
      </c>
      <c r="H19" s="5">
        <v>56</v>
      </c>
      <c r="I19" s="5">
        <v>135</v>
      </c>
      <c r="J19" s="5" t="str">
        <f t="shared" ref="J19" si="15">_xlfn.TEXTJOIN("",FALSE,G19,":",H19,".",I19)</f>
        <v>3:56.135</v>
      </c>
      <c r="K19" s="5">
        <f t="shared" ref="K19" si="16">(G19*60)+(H19)+(I19/1000)</f>
        <v>236.13499999999999</v>
      </c>
      <c r="L19" s="5">
        <v>6</v>
      </c>
    </row>
    <row r="20" spans="1:12" x14ac:dyDescent="0.3">
      <c r="A20" s="8"/>
      <c r="B20">
        <v>21</v>
      </c>
      <c r="C20" t="s">
        <v>26</v>
      </c>
      <c r="D20">
        <v>550</v>
      </c>
      <c r="E20" s="9" t="str">
        <f>RIGHT(LEFT(C20,33),1)</f>
        <v>6</v>
      </c>
      <c r="F20" s="10">
        <f t="shared" si="2"/>
        <v>4</v>
      </c>
      <c r="G20" s="10">
        <v>3</v>
      </c>
      <c r="H20" s="10">
        <v>56</v>
      </c>
      <c r="I20" s="10">
        <v>135</v>
      </c>
      <c r="J20" s="10" t="str">
        <f t="shared" ref="J20" si="17">_xlfn.TEXTJOIN("",FALSE,G20,":",H20,".",I20)</f>
        <v>3:56.135</v>
      </c>
      <c r="K20" s="10">
        <f t="shared" ref="K20" si="18">(G20*60)+(H20)+(I20/1000)</f>
        <v>236.13499999999999</v>
      </c>
      <c r="L20" s="10">
        <v>6</v>
      </c>
    </row>
    <row r="21" spans="1:12" x14ac:dyDescent="0.3">
      <c r="A21" s="8"/>
      <c r="B21">
        <v>22</v>
      </c>
      <c r="C21" t="s">
        <v>27</v>
      </c>
      <c r="D21">
        <v>600</v>
      </c>
      <c r="E21" s="9" t="str">
        <f>RIGHT(LEFT(C21,33),1)</f>
        <v>5</v>
      </c>
      <c r="F21" s="10">
        <f t="shared" si="2"/>
        <v>5</v>
      </c>
      <c r="G21" s="10">
        <v>3</v>
      </c>
      <c r="H21" s="10">
        <v>56</v>
      </c>
      <c r="I21" s="10">
        <v>135</v>
      </c>
      <c r="J21" s="10" t="str">
        <f t="shared" ref="J21" si="19">_xlfn.TEXTJOIN("",FALSE,G21,":",H21,".",I21)</f>
        <v>3:56.135</v>
      </c>
      <c r="K21" s="10">
        <f t="shared" ref="K21" si="20">(G21*60)+(H21)+(I21/1000)</f>
        <v>236.13499999999999</v>
      </c>
      <c r="L21" s="10">
        <v>6</v>
      </c>
    </row>
    <row r="22" spans="1:12" x14ac:dyDescent="0.3">
      <c r="A22" s="8"/>
      <c r="B22">
        <v>23</v>
      </c>
      <c r="C22" t="s">
        <v>28</v>
      </c>
      <c r="D22">
        <v>650</v>
      </c>
      <c r="E22" s="9" t="str">
        <f>RIGHT(LEFT(C22,33),1)</f>
        <v>6</v>
      </c>
      <c r="F22" s="10">
        <f t="shared" si="2"/>
        <v>4</v>
      </c>
      <c r="G22">
        <v>3</v>
      </c>
      <c r="H22">
        <v>55</v>
      </c>
      <c r="I22">
        <v>202</v>
      </c>
      <c r="J22" s="10" t="str">
        <f t="shared" ref="J22" si="21">_xlfn.TEXTJOIN("",FALSE,G22,":",H22,".",I22)</f>
        <v>3:55.202</v>
      </c>
      <c r="K22" s="10">
        <f t="shared" ref="K22" si="22">(G22*60)+(H22)+(I22/1000)</f>
        <v>235.202</v>
      </c>
      <c r="L22" s="10">
        <v>6</v>
      </c>
    </row>
    <row r="23" spans="1:12" x14ac:dyDescent="0.3">
      <c r="A23" s="8"/>
      <c r="B23">
        <v>24</v>
      </c>
      <c r="C23" t="s">
        <v>29</v>
      </c>
      <c r="D23">
        <v>660</v>
      </c>
      <c r="E23" s="9" t="str">
        <f>RIGHT(LEFT(C23,33),1)</f>
        <v>3</v>
      </c>
      <c r="F23" s="10">
        <f t="shared" si="2"/>
        <v>7</v>
      </c>
      <c r="G23">
        <v>3</v>
      </c>
      <c r="H23">
        <v>54</v>
      </c>
      <c r="I23" t="str">
        <f>"068"</f>
        <v>068</v>
      </c>
      <c r="J23" s="10" t="str">
        <f t="shared" ref="J23:J26" si="23">_xlfn.TEXTJOIN("",FALSE,G23,":",H23,".",I23)</f>
        <v>3:54.068</v>
      </c>
      <c r="K23" s="10">
        <f t="shared" ref="K23:K26" si="24">(G23*60)+(H23)+(I23/1000)</f>
        <v>234.06800000000001</v>
      </c>
      <c r="L23" s="10">
        <v>5</v>
      </c>
    </row>
    <row r="24" spans="1:12" x14ac:dyDescent="0.3">
      <c r="A24" s="11"/>
      <c r="B24" s="1" t="s">
        <v>33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8" t="s">
        <v>22</v>
      </c>
      <c r="B25">
        <v>1</v>
      </c>
      <c r="C25" t="s">
        <v>31</v>
      </c>
      <c r="D25">
        <v>10</v>
      </c>
      <c r="E25" s="9" t="str">
        <f>RIGHT(LEFT(C25,33),1)</f>
        <v>5</v>
      </c>
      <c r="F25" s="10">
        <f t="shared" si="2"/>
        <v>5</v>
      </c>
      <c r="G25">
        <v>9</v>
      </c>
      <c r="H25">
        <v>31</v>
      </c>
      <c r="I25">
        <v>461</v>
      </c>
      <c r="J25" s="10" t="str">
        <f t="shared" si="23"/>
        <v>9:31.461</v>
      </c>
      <c r="K25" s="10">
        <f t="shared" si="24"/>
        <v>571.46100000000001</v>
      </c>
      <c r="L25" s="12">
        <v>100</v>
      </c>
    </row>
    <row r="26" spans="1:12" x14ac:dyDescent="0.3">
      <c r="A26" s="8"/>
      <c r="B26">
        <v>2</v>
      </c>
      <c r="C26" t="s">
        <v>32</v>
      </c>
      <c r="D26">
        <v>20</v>
      </c>
      <c r="E26" s="9" t="str">
        <f>RIGHT(LEFT(C26,33),1)</f>
        <v>6</v>
      </c>
      <c r="F26" s="10">
        <f t="shared" si="2"/>
        <v>4</v>
      </c>
      <c r="G26">
        <v>8</v>
      </c>
      <c r="H26">
        <v>24</v>
      </c>
      <c r="I26">
        <v>145</v>
      </c>
      <c r="J26" s="10" t="str">
        <f t="shared" si="23"/>
        <v>8:24.145</v>
      </c>
      <c r="K26" s="10">
        <f t="shared" si="24"/>
        <v>504.14499999999998</v>
      </c>
      <c r="L26" s="12">
        <v>79</v>
      </c>
    </row>
    <row r="27" spans="1:12" x14ac:dyDescent="0.3">
      <c r="A27" s="8"/>
      <c r="B27">
        <v>3</v>
      </c>
      <c r="C27" t="s">
        <v>34</v>
      </c>
      <c r="D27">
        <v>30</v>
      </c>
      <c r="E27" s="9" t="str">
        <f>RIGHT(LEFT(C27,33),1)</f>
        <v>6</v>
      </c>
      <c r="F27" s="10">
        <f t="shared" si="2"/>
        <v>4</v>
      </c>
      <c r="G27">
        <v>6</v>
      </c>
      <c r="H27" t="str">
        <f>"01"</f>
        <v>01</v>
      </c>
      <c r="I27">
        <v>138</v>
      </c>
      <c r="J27" s="10" t="str">
        <f t="shared" ref="J27" si="25">_xlfn.TEXTJOIN("",FALSE,G27,":",H27,".",I27)</f>
        <v>6:01.138</v>
      </c>
      <c r="K27" s="10">
        <f t="shared" ref="K27" si="26">(G27*60)+(H27)+(I27/1000)</f>
        <v>361.13799999999998</v>
      </c>
      <c r="L27" s="12">
        <v>41</v>
      </c>
    </row>
    <row r="28" spans="1:12" x14ac:dyDescent="0.3">
      <c r="A28" s="8"/>
      <c r="B28">
        <v>4</v>
      </c>
      <c r="C28" t="s">
        <v>35</v>
      </c>
      <c r="D28">
        <v>40</v>
      </c>
      <c r="E28" s="9" t="str">
        <f>RIGHT(LEFT(C28,33),1)</f>
        <v>6</v>
      </c>
      <c r="F28" s="10">
        <f t="shared" si="2"/>
        <v>4</v>
      </c>
      <c r="G28">
        <v>5</v>
      </c>
      <c r="H28">
        <v>57</v>
      </c>
      <c r="I28" t="str">
        <f>"130"</f>
        <v>130</v>
      </c>
      <c r="J28" s="10" t="str">
        <f t="shared" ref="J28" si="27">_xlfn.TEXTJOIN("",FALSE,G28,":",H28,".",I28)</f>
        <v>5:57.130</v>
      </c>
      <c r="K28" s="10">
        <f t="shared" ref="K28" si="28">(G28*60)+(H28)+(I28/1000)</f>
        <v>357.13</v>
      </c>
      <c r="L28" s="12">
        <v>40</v>
      </c>
    </row>
    <row r="29" spans="1:12" x14ac:dyDescent="0.3">
      <c r="A29" s="8"/>
      <c r="B29">
        <v>5</v>
      </c>
      <c r="C29" t="s">
        <v>36</v>
      </c>
      <c r="D29">
        <v>50</v>
      </c>
      <c r="E29" s="9" t="str">
        <f>RIGHT(LEFT(C29,33),1)</f>
        <v>6</v>
      </c>
      <c r="F29" s="10">
        <f t="shared" si="2"/>
        <v>4</v>
      </c>
      <c r="G29">
        <v>5</v>
      </c>
      <c r="H29">
        <v>56</v>
      </c>
      <c r="I29">
        <v>323</v>
      </c>
      <c r="J29" s="10" t="str">
        <f t="shared" ref="J29" si="29">_xlfn.TEXTJOIN("",FALSE,G29,":",H29,".",I29)</f>
        <v>5:56.323</v>
      </c>
      <c r="K29" s="10">
        <f t="shared" ref="K29" si="30">(G29*60)+(H29)+(I29/1000)</f>
        <v>356.32299999999998</v>
      </c>
      <c r="L29" s="12">
        <v>40</v>
      </c>
    </row>
    <row r="30" spans="1:12" x14ac:dyDescent="0.3">
      <c r="A30" s="8"/>
    </row>
    <row r="31" spans="1:12" x14ac:dyDescent="0.3">
      <c r="A31" s="8"/>
    </row>
    <row r="32" spans="1:12" x14ac:dyDescent="0.3">
      <c r="A32" s="11"/>
    </row>
  </sheetData>
  <mergeCells count="17">
    <mergeCell ref="A17:A23"/>
    <mergeCell ref="B4:L4"/>
    <mergeCell ref="B24:L24"/>
    <mergeCell ref="A25:A31"/>
    <mergeCell ref="C1:C3"/>
    <mergeCell ref="G1:K1"/>
    <mergeCell ref="J2:K3"/>
    <mergeCell ref="B1:B3"/>
    <mergeCell ref="A5:A16"/>
    <mergeCell ref="D1:D3"/>
    <mergeCell ref="E2:E3"/>
    <mergeCell ref="F2:F3"/>
    <mergeCell ref="E1:F1"/>
    <mergeCell ref="G2:G3"/>
    <mergeCell ref="H2:H3"/>
    <mergeCell ref="I2:I3"/>
    <mergeCell ref="L1:L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2015-06-05T18:17:20Z</dcterms:created>
  <dcterms:modified xsi:type="dcterms:W3CDTF">2023-03-06T16:21:38Z</dcterms:modified>
</cp:coreProperties>
</file>