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Sixtium\Documents\GitStuff\AWSDeepracer\March 2023\Waypoints Model\"/>
    </mc:Choice>
  </mc:AlternateContent>
  <xr:revisionPtr revIDLastSave="0" documentId="13_ncr:1_{8DD72DC7-39C2-4156-9D04-CEDD23C01961}" xr6:coauthVersionLast="47" xr6:coauthVersionMax="47" xr10:uidLastSave="{00000000-0000-0000-0000-000000000000}"/>
  <bookViews>
    <workbookView xWindow="11520" yWindow="0" windowWidth="11520" windowHeight="12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3" i="1" l="1"/>
  <c r="J63" i="1"/>
  <c r="D62" i="1"/>
  <c r="J62" i="1"/>
  <c r="K62" i="1"/>
  <c r="J61" i="1"/>
  <c r="K61" i="1"/>
  <c r="D61" i="1"/>
  <c r="D66" i="1"/>
  <c r="K65" i="1"/>
  <c r="J65" i="1"/>
  <c r="D65" i="1"/>
  <c r="J60" i="1"/>
  <c r="K60" i="1"/>
  <c r="D60" i="1"/>
  <c r="K59" i="1"/>
  <c r="J59" i="1"/>
  <c r="D59" i="1"/>
  <c r="K51" i="1"/>
  <c r="J51" i="1"/>
  <c r="E51" i="1"/>
  <c r="F51" i="1" s="1"/>
  <c r="K50" i="1"/>
  <c r="J50" i="1"/>
  <c r="E50" i="1"/>
  <c r="F50" i="1" s="1"/>
  <c r="K49" i="1"/>
  <c r="J49" i="1"/>
  <c r="E49" i="1"/>
  <c r="F49" i="1" s="1"/>
  <c r="D57" i="1"/>
  <c r="D56" i="1"/>
  <c r="K57" i="1"/>
  <c r="J57" i="1"/>
  <c r="K56" i="1"/>
  <c r="J56" i="1"/>
  <c r="K48" i="1"/>
  <c r="J48" i="1"/>
  <c r="E48" i="1"/>
  <c r="F48" i="1" s="1"/>
  <c r="K47" i="1"/>
  <c r="J47" i="1"/>
  <c r="E47" i="1"/>
  <c r="F47" i="1" s="1"/>
  <c r="K46" i="1"/>
  <c r="J46" i="1"/>
  <c r="E46" i="1"/>
  <c r="F46" i="1" s="1"/>
  <c r="K45" i="1"/>
  <c r="J45" i="1"/>
  <c r="E45" i="1"/>
  <c r="F45" i="1" s="1"/>
  <c r="K55" i="1"/>
  <c r="J55" i="1"/>
  <c r="D55" i="1"/>
  <c r="K44" i="1"/>
  <c r="J44" i="1"/>
  <c r="E44" i="1"/>
  <c r="F44" i="1" s="1"/>
  <c r="K54" i="1"/>
  <c r="J54" i="1"/>
  <c r="D54" i="1"/>
  <c r="J43" i="1"/>
  <c r="K43" i="1"/>
  <c r="E43" i="1"/>
  <c r="F43" i="1" s="1"/>
  <c r="H42" i="1"/>
  <c r="K42" i="1" s="1"/>
  <c r="E42" i="1"/>
  <c r="F42" i="1" s="1"/>
  <c r="H41" i="1"/>
  <c r="J41" i="1" s="1"/>
  <c r="K41" i="1"/>
  <c r="E41" i="1"/>
  <c r="F41" i="1" s="1"/>
  <c r="I40" i="1"/>
  <c r="K40" i="1" s="1"/>
  <c r="E40" i="1"/>
  <c r="F40" i="1" s="1"/>
  <c r="J39" i="1"/>
  <c r="I39" i="1"/>
  <c r="K39" i="1" s="1"/>
  <c r="E39" i="1"/>
  <c r="F39" i="1" s="1"/>
  <c r="I38" i="1"/>
  <c r="K38" i="1" s="1"/>
  <c r="E38" i="1"/>
  <c r="F38" i="1" s="1"/>
  <c r="I37" i="1"/>
  <c r="J37" i="1" s="1"/>
  <c r="E37" i="1"/>
  <c r="F37" i="1" s="1"/>
  <c r="I36" i="1"/>
  <c r="J36" i="1" s="1"/>
  <c r="K36" i="1"/>
  <c r="E36" i="1"/>
  <c r="F36" i="1" s="1"/>
  <c r="I35" i="1"/>
  <c r="J35" i="1" s="1"/>
  <c r="K35" i="1"/>
  <c r="E35" i="1"/>
  <c r="F35" i="1" s="1"/>
  <c r="J34" i="1"/>
  <c r="I34" i="1"/>
  <c r="K34" i="1" s="1"/>
  <c r="E34" i="1"/>
  <c r="F34" i="1" s="1"/>
  <c r="I33" i="1"/>
  <c r="K33" i="1" s="1"/>
  <c r="E33" i="1"/>
  <c r="F33" i="1" s="1"/>
  <c r="I32" i="1"/>
  <c r="K32" i="1" s="1"/>
  <c r="E32" i="1"/>
  <c r="F32" i="1" s="1"/>
  <c r="E31" i="1"/>
  <c r="F31" i="1" s="1"/>
  <c r="I31" i="1"/>
  <c r="J31" i="1" s="1"/>
  <c r="K30" i="1"/>
  <c r="J30" i="1"/>
  <c r="E30" i="1"/>
  <c r="F30" i="1" s="1"/>
  <c r="E29" i="1"/>
  <c r="F29" i="1" s="1"/>
  <c r="J29" i="1"/>
  <c r="K29" i="1"/>
  <c r="I28" i="1"/>
  <c r="J28" i="1" s="1"/>
  <c r="E28" i="1"/>
  <c r="F28" i="1" s="1"/>
  <c r="H27" i="1"/>
  <c r="J27" i="1" s="1"/>
  <c r="E27" i="1"/>
  <c r="F27" i="1" s="1"/>
  <c r="J26" i="1"/>
  <c r="K26" i="1"/>
  <c r="E26" i="1"/>
  <c r="F26" i="1" s="1"/>
  <c r="K25" i="1"/>
  <c r="J25" i="1"/>
  <c r="E25" i="1"/>
  <c r="F25" i="1" s="1"/>
  <c r="I23" i="1"/>
  <c r="J23" i="1" s="1"/>
  <c r="E23" i="1"/>
  <c r="F23" i="1" s="1"/>
  <c r="J22" i="1"/>
  <c r="K22" i="1"/>
  <c r="E22" i="1"/>
  <c r="F22" i="1" s="1"/>
  <c r="K21" i="1"/>
  <c r="J21" i="1"/>
  <c r="E21" i="1"/>
  <c r="F21" i="1" s="1"/>
  <c r="K20" i="1"/>
  <c r="J20" i="1"/>
  <c r="E20" i="1"/>
  <c r="F20" i="1" s="1"/>
  <c r="J19" i="1"/>
  <c r="K19" i="1"/>
  <c r="E19" i="1"/>
  <c r="F19" i="1" s="1"/>
  <c r="H18" i="1"/>
  <c r="J18" i="1" s="1"/>
  <c r="E18" i="1"/>
  <c r="F18" i="1" s="1"/>
  <c r="H17" i="1"/>
  <c r="J17" i="1" s="1"/>
  <c r="E17" i="1"/>
  <c r="F17" i="1" s="1"/>
  <c r="H16" i="1"/>
  <c r="K16" i="1" s="1"/>
  <c r="E16" i="1"/>
  <c r="F16" i="1" s="1"/>
  <c r="H15" i="1"/>
  <c r="K15" i="1" s="1"/>
  <c r="E15" i="1"/>
  <c r="F15" i="1" s="1"/>
  <c r="H14" i="1"/>
  <c r="K14" i="1" s="1"/>
  <c r="E14" i="1"/>
  <c r="F14" i="1" s="1"/>
  <c r="E13" i="1"/>
  <c r="F13" i="1" s="1"/>
  <c r="H13" i="1"/>
  <c r="K13" i="1" s="1"/>
  <c r="H12" i="1"/>
  <c r="K12" i="1" s="1"/>
  <c r="E12" i="1"/>
  <c r="F12" i="1" s="1"/>
  <c r="H11" i="1"/>
  <c r="K11" i="1" s="1"/>
  <c r="F11" i="1"/>
  <c r="K6" i="1"/>
  <c r="K5" i="1"/>
  <c r="H10" i="1"/>
  <c r="J10" i="1" s="1"/>
  <c r="E10" i="1"/>
  <c r="F10" i="1" s="1"/>
  <c r="H9" i="1"/>
  <c r="K9" i="1" s="1"/>
  <c r="E9" i="1"/>
  <c r="F9" i="1" s="1"/>
  <c r="H8" i="1"/>
  <c r="K8" i="1" s="1"/>
  <c r="E8" i="1"/>
  <c r="F8" i="1" s="1"/>
  <c r="G7" i="1"/>
  <c r="H7" i="1"/>
  <c r="I7" i="1"/>
  <c r="L7" i="1"/>
  <c r="E7" i="1"/>
  <c r="F7" i="1" s="1"/>
  <c r="K27" i="1" l="1"/>
  <c r="K37" i="1"/>
  <c r="K31" i="1"/>
  <c r="J38" i="1"/>
  <c r="J32" i="1"/>
  <c r="J42" i="1"/>
  <c r="J40" i="1"/>
  <c r="J33" i="1"/>
  <c r="K28" i="1"/>
  <c r="J16" i="1"/>
  <c r="J14" i="1"/>
  <c r="K18" i="1"/>
  <c r="K7" i="1"/>
  <c r="K23" i="1"/>
  <c r="K17" i="1"/>
  <c r="J12" i="1"/>
  <c r="K10" i="1"/>
  <c r="J13" i="1"/>
  <c r="J15" i="1"/>
  <c r="J11" i="1"/>
  <c r="J6" i="1"/>
  <c r="J7" i="1" s="1"/>
  <c r="J8" i="1"/>
  <c r="J9" i="1"/>
  <c r="E6" i="1"/>
  <c r="F6" i="1" s="1"/>
  <c r="E5" i="1"/>
  <c r="F5" i="1" s="1"/>
  <c r="J5" i="1"/>
</calcChain>
</file>

<file path=xl/sharedStrings.xml><?xml version="1.0" encoding="utf-8"?>
<sst xmlns="http://schemas.openxmlformats.org/spreadsheetml/2006/main" count="107" uniqueCount="76">
  <si>
    <t>Model Name</t>
  </si>
  <si>
    <t>Weighting</t>
  </si>
  <si>
    <t>Time</t>
  </si>
  <si>
    <t>Off Tracks</t>
  </si>
  <si>
    <t>WaypointModel-RacingLineWeightIs5-CounterClockWise-240min-clone</t>
  </si>
  <si>
    <t>ms</t>
  </si>
  <si>
    <t>s</t>
  </si>
  <si>
    <t>m</t>
  </si>
  <si>
    <t>Racing Line</t>
  </si>
  <si>
    <t>Speed</t>
  </si>
  <si>
    <t>Training
Time</t>
  </si>
  <si>
    <t>WaypointModel-RacingLineWeightIs7-CounterClockWise-250min-clone</t>
  </si>
  <si>
    <t>WaypointModel-RacingLineWeightIs7-CounterClockWise-260min-clone</t>
  </si>
  <si>
    <t>WaypointModel-RacingLineWeightIs6-CounterClockWise-270min-clone</t>
  </si>
  <si>
    <t>WaypointModel-RacingLineWeightIs6-CounterClockWise-280min-clone</t>
  </si>
  <si>
    <t>WaypointModel-RacingLineWeightIs7-CounterClockWise-290min-clone</t>
  </si>
  <si>
    <t>WaypointModel-RacingLineWeightIs5-CounterClockWise-300min-clone</t>
  </si>
  <si>
    <t>WaypointModel-RacingLineWeightIs8-CounterClockWise-310min-clone</t>
  </si>
  <si>
    <t>#</t>
  </si>
  <si>
    <t>WaypointModel-RacingLineWeightIs7-CounterClockWise-330min-clone</t>
  </si>
  <si>
    <t>WaypointModel-RacingLineWeightIs5-CounterClockWise-340min-clone</t>
  </si>
  <si>
    <t>WaypointModel-RacingLineWeightIs1-CounterClockWise-350min-clone</t>
  </si>
  <si>
    <t>my_reward_function_2.py</t>
  </si>
  <si>
    <t>WaypointModel-RacingLineWeightIs5-CounterClockWise-400min-clone</t>
  </si>
  <si>
    <t>WaypointModel-RacingLineWeightIs5-CounterClockWise-430min-clone</t>
  </si>
  <si>
    <t>WaypointModel-RacingLineWeightIs6-ClockWise-100min</t>
  </si>
  <si>
    <t>WaypointModel-RacingLineWeightIs6-ClockWise-120min-clone</t>
  </si>
  <si>
    <t>WaypointModel-RacingLineWeightIs5-ClockWise-130min-clone</t>
  </si>
  <si>
    <t>WaypointModel-RacingLineWeightIs6-ClockWise-180min-clone-clone</t>
  </si>
  <si>
    <t>WaypointModel-RacingLineWeightIs3-ClockWise-210min-clone</t>
  </si>
  <si>
    <t>sixtium</t>
  </si>
  <si>
    <t>WaypointModel-RacingLineWeightIs5-ClockWise-10min</t>
  </si>
  <si>
    <t>WaypointModel-RacingLineWeightIs6-ClockWise-20min-clone</t>
  </si>
  <si>
    <t>JamieMathew</t>
  </si>
  <si>
    <t>WaypointModel-RacingLineWeightIs6-ClockWise-30min-clone</t>
  </si>
  <si>
    <t>WaypointModel-RacingLineWeightIs6-ClockWise-40min-clone</t>
  </si>
  <si>
    <t>WaypointModel-RacingLineWeightIs6-ClockWise-50min-clone</t>
  </si>
  <si>
    <t>WaypointModel-RacingLineWeightIs6-ClockWise-60min-clone</t>
  </si>
  <si>
    <t>WaypointModel-RacingLineWeightIs7-ClockWise-70min-clone</t>
  </si>
  <si>
    <t>WaypointModel-RacingLineWeightIs5-ClockWise-80min-clone</t>
  </si>
  <si>
    <t>WaypointModel-RacingLineWeightIs5-ClockWise-90min-clone</t>
  </si>
  <si>
    <t>WaypointModel-RacingLineWeightIs8-ClockWise-120min-clone</t>
  </si>
  <si>
    <t>WaypointModel-RacingLineWeightIs8-ClockWise-150min-clone-clone</t>
  </si>
  <si>
    <t>WaypointModel-RacingLineWeightIs8-ClockWise-180min-clone-clone</t>
  </si>
  <si>
    <t>WaypointModel-RacingLineWeightIs5-ClockWise-240min-clone</t>
  </si>
  <si>
    <t>WaypointModel-RacingLineWeightIs6-ClockWise-270min-clone</t>
  </si>
  <si>
    <t>WaypointModel-RacingLineWeightIs9-ClockWise-300min-clone</t>
  </si>
  <si>
    <t>WaypointModel-RacingLineWeightIs9-ClockWise-330min-clone</t>
  </si>
  <si>
    <t>WaypointModel-RacingLineWeightIs7-ClockWise-400min-clone</t>
  </si>
  <si>
    <t>research_model_v2</t>
  </si>
  <si>
    <t>FastAroundTrackSquared-3h</t>
  </si>
  <si>
    <t>N/A</t>
  </si>
  <si>
    <t>WaypointModel-RacingLineWeightIs7-ClockWise-430min-clone</t>
  </si>
  <si>
    <t>AlexHamilton</t>
  </si>
  <si>
    <t>FastAroundTrackSquared-5h-clone</t>
  </si>
  <si>
    <t>WaypointModel-RacingLineWeightIs7-ClockWise-500min-clone</t>
  </si>
  <si>
    <t>WaypointModel-RacingLineWeightIs8-ClockWise-530min-clone</t>
  </si>
  <si>
    <t>WaypointModel-RacingLineWeightIs8-ClockWise-600min-clone</t>
  </si>
  <si>
    <t>WaypointModel-RacingLineWeightIs7-ClockWise-630min-clone</t>
  </si>
  <si>
    <t>FastAroundTrackSquared-7h-clone-clone</t>
  </si>
  <si>
    <t>FastAroundTrackSquared-10h-clone-clone-clone</t>
  </si>
  <si>
    <t>WaypointModel-RacingLineWeightIs9-ClockWise-700min-clone</t>
  </si>
  <si>
    <t>WaypointModel-RacingLineWeightIs4-ClockWise-730min-clone</t>
  </si>
  <si>
    <t>research_model_v3</t>
  </si>
  <si>
    <t>YourLocalPasonite</t>
  </si>
  <si>
    <t>myrewardfunction3-3h</t>
  </si>
  <si>
    <t>myrewardfunction3-6h-clone</t>
  </si>
  <si>
    <t>research_model_v4</t>
  </si>
  <si>
    <t>myrewardfunction3-8h-clone-clone</t>
  </si>
  <si>
    <t>NotChatGPT3</t>
  </si>
  <si>
    <t>3h</t>
  </si>
  <si>
    <t>6h</t>
  </si>
  <si>
    <t>research_model_v5</t>
  </si>
  <si>
    <t>myrewardfunction3-9h-clone-clone</t>
  </si>
  <si>
    <t>research_model_v6</t>
  </si>
  <si>
    <t>myrewardfunction6-10h-clone-clone-clone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</si>
</sst>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NumberFormat="1" applyFill="1"/>
    <xf numFmtId="0" fontId="0" fillId="0" borderId="0" xfId="0" applyAlignment="1">
      <alignment horizontal="center" vertical="center" textRotation="90"/>
    </xf>
    <xf numFmtId="0" fontId="0" fillId="0" borderId="0" xfId="0" applyFill="1" applyAlignment="1">
      <alignment horizontal="left"/>
    </xf>
    <xf numFmtId="0" fontId="0" fillId="0" borderId="0" xfId="0" applyFill="1"/>
    <xf numFmtId="0" fontId="0" fillId="0" borderId="0" xfId="0" applyAlignment="1">
      <alignment vertical="center" textRotation="90"/>
    </xf>
    <xf numFmtId="0" fontId="0" fillId="0" borderId="0" xfId="0" applyFill="1" applyBorder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sixtium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Sheet1!$D$5:$D$23</c:f>
              <c:numCache>
                <c:formatCode>General</c:formatCode>
                <c:ptCount val="19"/>
                <c:pt idx="0">
                  <c:v>240</c:v>
                </c:pt>
                <c:pt idx="1">
                  <c:v>250</c:v>
                </c:pt>
                <c:pt idx="2">
                  <c:v>260</c:v>
                </c:pt>
                <c:pt idx="3">
                  <c:v>270</c:v>
                </c:pt>
                <c:pt idx="4">
                  <c:v>280</c:v>
                </c:pt>
                <c:pt idx="5">
                  <c:v>290</c:v>
                </c:pt>
                <c:pt idx="6">
                  <c:v>300</c:v>
                </c:pt>
                <c:pt idx="7">
                  <c:v>310</c:v>
                </c:pt>
                <c:pt idx="8">
                  <c:v>330</c:v>
                </c:pt>
                <c:pt idx="9">
                  <c:v>340</c:v>
                </c:pt>
                <c:pt idx="10">
                  <c:v>340</c:v>
                </c:pt>
                <c:pt idx="11">
                  <c:v>350</c:v>
                </c:pt>
                <c:pt idx="12">
                  <c:v>400</c:v>
                </c:pt>
                <c:pt idx="13">
                  <c:v>430</c:v>
                </c:pt>
                <c:pt idx="14">
                  <c:v>530</c:v>
                </c:pt>
                <c:pt idx="15">
                  <c:v>550</c:v>
                </c:pt>
                <c:pt idx="16">
                  <c:v>600</c:v>
                </c:pt>
                <c:pt idx="17">
                  <c:v>650</c:v>
                </c:pt>
                <c:pt idx="18">
                  <c:v>660</c:v>
                </c:pt>
              </c:numCache>
            </c:numRef>
          </c:xVal>
          <c:yVal>
            <c:numRef>
              <c:f>Sheet1!$K$5:$K$23</c:f>
              <c:numCache>
                <c:formatCode>General</c:formatCode>
                <c:ptCount val="19"/>
                <c:pt idx="0">
                  <c:v>255.52799999999999</c:v>
                </c:pt>
                <c:pt idx="1">
                  <c:v>251.92400000000001</c:v>
                </c:pt>
                <c:pt idx="2">
                  <c:v>251.92400000000001</c:v>
                </c:pt>
                <c:pt idx="3">
                  <c:v>245.113</c:v>
                </c:pt>
                <c:pt idx="4">
                  <c:v>245.113</c:v>
                </c:pt>
                <c:pt idx="5">
                  <c:v>245.113</c:v>
                </c:pt>
                <c:pt idx="6">
                  <c:v>245.113</c:v>
                </c:pt>
                <c:pt idx="7">
                  <c:v>245.113</c:v>
                </c:pt>
                <c:pt idx="8">
                  <c:v>245.113</c:v>
                </c:pt>
                <c:pt idx="9">
                  <c:v>245.113</c:v>
                </c:pt>
                <c:pt idx="10">
                  <c:v>245.113</c:v>
                </c:pt>
                <c:pt idx="11">
                  <c:v>245.113</c:v>
                </c:pt>
                <c:pt idx="12">
                  <c:v>245.113</c:v>
                </c:pt>
                <c:pt idx="13">
                  <c:v>245.113</c:v>
                </c:pt>
                <c:pt idx="14">
                  <c:v>236.13499999999999</c:v>
                </c:pt>
                <c:pt idx="15">
                  <c:v>236.13499999999999</c:v>
                </c:pt>
                <c:pt idx="16">
                  <c:v>236.13499999999999</c:v>
                </c:pt>
                <c:pt idx="17">
                  <c:v>235.202</c:v>
                </c:pt>
                <c:pt idx="18">
                  <c:v>234.06800000000001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53-4FF3-A93B-B70DDF7FA14D}"/>
            </c:ext>
          </c:extLst>
        </c:ser>
        <c:ser>
          <c:idx val="1"/>
          <c:order val="1"/>
          <c:tx>
            <c:strRef>
              <c:f>Sheet1!$B$24</c:f>
              <c:strCache>
                <c:ptCount val="1"/>
                <c:pt idx="0">
                  <c:v>JamieMathew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Sheet1!$D$25:$D$51</c:f>
              <c:numCache>
                <c:formatCode>General</c:formatCode>
                <c:ptCount val="2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80</c:v>
                </c:pt>
                <c:pt idx="9">
                  <c:v>90</c:v>
                </c:pt>
                <c:pt idx="10">
                  <c:v>120</c:v>
                </c:pt>
                <c:pt idx="11">
                  <c:v>150</c:v>
                </c:pt>
                <c:pt idx="12">
                  <c:v>180</c:v>
                </c:pt>
                <c:pt idx="13">
                  <c:v>180</c:v>
                </c:pt>
                <c:pt idx="14">
                  <c:v>240</c:v>
                </c:pt>
                <c:pt idx="15">
                  <c:v>270</c:v>
                </c:pt>
                <c:pt idx="16">
                  <c:v>300</c:v>
                </c:pt>
                <c:pt idx="17">
                  <c:v>330</c:v>
                </c:pt>
                <c:pt idx="18">
                  <c:v>400</c:v>
                </c:pt>
                <c:pt idx="19">
                  <c:v>430</c:v>
                </c:pt>
                <c:pt idx="20">
                  <c:v>500</c:v>
                </c:pt>
                <c:pt idx="21">
                  <c:v>500</c:v>
                </c:pt>
                <c:pt idx="22">
                  <c:v>530</c:v>
                </c:pt>
                <c:pt idx="23">
                  <c:v>600</c:v>
                </c:pt>
                <c:pt idx="24">
                  <c:v>630</c:v>
                </c:pt>
                <c:pt idx="25">
                  <c:v>700</c:v>
                </c:pt>
                <c:pt idx="26">
                  <c:v>730</c:v>
                </c:pt>
              </c:numCache>
            </c:numRef>
          </c:xVal>
          <c:yVal>
            <c:numRef>
              <c:f>Sheet1!$K$25:$K$51</c:f>
              <c:numCache>
                <c:formatCode>General</c:formatCode>
                <c:ptCount val="27"/>
                <c:pt idx="0">
                  <c:v>571.46100000000001</c:v>
                </c:pt>
                <c:pt idx="1">
                  <c:v>504.14499999999998</c:v>
                </c:pt>
                <c:pt idx="2">
                  <c:v>361.13799999999998</c:v>
                </c:pt>
                <c:pt idx="3">
                  <c:v>357.13</c:v>
                </c:pt>
                <c:pt idx="4">
                  <c:v>356.32299999999998</c:v>
                </c:pt>
                <c:pt idx="5">
                  <c:v>356.32299999999998</c:v>
                </c:pt>
                <c:pt idx="6">
                  <c:v>353.99</c:v>
                </c:pt>
                <c:pt idx="7">
                  <c:v>353.99</c:v>
                </c:pt>
                <c:pt idx="8">
                  <c:v>353.99</c:v>
                </c:pt>
                <c:pt idx="9">
                  <c:v>353.99</c:v>
                </c:pt>
                <c:pt idx="10">
                  <c:v>281.94</c:v>
                </c:pt>
                <c:pt idx="11">
                  <c:v>250.012</c:v>
                </c:pt>
                <c:pt idx="12">
                  <c:v>250.012</c:v>
                </c:pt>
                <c:pt idx="13">
                  <c:v>250.012</c:v>
                </c:pt>
                <c:pt idx="14">
                  <c:v>250.012</c:v>
                </c:pt>
                <c:pt idx="15">
                  <c:v>250.012</c:v>
                </c:pt>
                <c:pt idx="16">
                  <c:v>243.124</c:v>
                </c:pt>
                <c:pt idx="17">
                  <c:v>243.124</c:v>
                </c:pt>
                <c:pt idx="18">
                  <c:v>220.524</c:v>
                </c:pt>
                <c:pt idx="19">
                  <c:v>220.524</c:v>
                </c:pt>
                <c:pt idx="20">
                  <c:v>220.524</c:v>
                </c:pt>
                <c:pt idx="21">
                  <c:v>220.524</c:v>
                </c:pt>
                <c:pt idx="22">
                  <c:v>215.99100000000001</c:v>
                </c:pt>
                <c:pt idx="23">
                  <c:v>215.99100000000001</c:v>
                </c:pt>
                <c:pt idx="24">
                  <c:v>215.99100000000001</c:v>
                </c:pt>
                <c:pt idx="25">
                  <c:v>215.99100000000001</c:v>
                </c:pt>
                <c:pt idx="26">
                  <c:v>215.99100000000001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53-4FF3-A93B-B70DDF7FA14D}"/>
            </c:ext>
          </c:extLst>
        </c:ser>
        <c:ser>
          <c:idx val="2"/>
          <c:order val="2"/>
          <c:tx>
            <c:strRef>
              <c:f>Sheet1!$B$53</c:f>
              <c:strCache>
                <c:ptCount val="1"/>
                <c:pt idx="0">
                  <c:v>AlexHamilton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Sheet1!$D$54:$D$58</c:f>
              <c:numCache>
                <c:formatCode>General</c:formatCode>
                <c:ptCount val="5"/>
                <c:pt idx="0">
                  <c:v>180</c:v>
                </c:pt>
                <c:pt idx="1">
                  <c:v>300</c:v>
                </c:pt>
                <c:pt idx="2">
                  <c:v>420</c:v>
                </c:pt>
                <c:pt idx="3">
                  <c:v>600</c:v>
                </c:pt>
              </c:numCache>
            </c:numRef>
          </c:xVal>
          <c:yVal>
            <c:numRef>
              <c:f>Sheet1!$K$54:$K$58</c:f>
              <c:numCache>
                <c:formatCode>General</c:formatCode>
                <c:ptCount val="5"/>
                <c:pt idx="0">
                  <c:v>237.12799999999999</c:v>
                </c:pt>
                <c:pt idx="1">
                  <c:v>230.19300000000001</c:v>
                </c:pt>
                <c:pt idx="2">
                  <c:v>230.19300000000001</c:v>
                </c:pt>
                <c:pt idx="3">
                  <c:v>230.19300000000001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53-4FF3-A93B-B70DDF7FA14D}"/>
            </c:ext>
          </c:extLst>
        </c:ser>
        <c:ser>
          <c:idx val="3"/>
          <c:order val="3"/>
          <c:tx>
            <c:v>YourLocalPasonite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Sheet1!$D$59:$D$63</c:f>
              <c:numCache>
                <c:formatCode>General</c:formatCode>
                <c:ptCount val="5"/>
                <c:pt idx="0">
                  <c:v>180</c:v>
                </c:pt>
                <c:pt idx="1">
                  <c:v>360</c:v>
                </c:pt>
                <c:pt idx="2">
                  <c:v>480</c:v>
                </c:pt>
                <c:pt idx="3">
                  <c:v>540</c:v>
                </c:pt>
                <c:pt idx="4">
                  <c:v>600</c:v>
                </c:pt>
              </c:numCache>
            </c:numRef>
          </c:xVal>
          <c:yVal>
            <c:numRef>
              <c:f>Sheet1!$K$59:$K$63</c:f>
              <c:numCache>
                <c:formatCode>General</c:formatCode>
                <c:ptCount val="5"/>
                <c:pt idx="0">
                  <c:v>230.13800000000001</c:v>
                </c:pt>
                <c:pt idx="1">
                  <c:v>227.922</c:v>
                </c:pt>
                <c:pt idx="2">
                  <c:v>221.66</c:v>
                </c:pt>
                <c:pt idx="3">
                  <c:v>221.45599999999999</c:v>
                </c:pt>
                <c:pt idx="4">
                  <c:v>221.45599999999999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53-4FF3-A93B-B70DDF7FA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690863"/>
        <c:axId val="809691695"/>
      </c:scatterChart>
      <c:valAx>
        <c:axId val="80969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691695"/>
        <c:crosses val="autoZero"/>
        <c:crossBetween val="midCat"/>
      </c:valAx>
      <c:valAx>
        <c:axId val="809691695"/>
        <c:scaling>
          <c:orientation val="minMax"/>
          <c:max val="3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690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586740</xdr:colOff>
      <xdr:row>23</xdr:row>
      <xdr:rowOff>92392</xdr:rowOff>
    </xdr:from>
    <xdr:to>
      <xdr:col>20</xdr:col>
      <xdr:colOff>283845</xdr:colOff>
      <xdr:row>38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61F1AD-D4E4-ED85-DE58-96F575CEF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6"/>
  <sheetViews>
    <sheetView tabSelected="1" topLeftCell="K15" zoomScaleNormal="100" workbookViewId="0">
      <selection activeCell="O21" sqref="O21"/>
    </sheetView>
  </sheetViews>
  <sheetFormatPr defaultRowHeight="14.4" x14ac:dyDescent="0.3"/>
  <cols>
    <col min="1" max="1" width="4.109375" bestFit="1" customWidth="1"/>
    <col min="2" max="2" width="3" bestFit="1" customWidth="1"/>
    <col min="3" max="3" width="64" bestFit="1" customWidth="1"/>
    <col min="4" max="4" width="7.88671875" bestFit="1" customWidth="1"/>
    <col min="5" max="5" width="10.5546875" bestFit="1" customWidth="1"/>
    <col min="6" max="6" width="6.33203125" bestFit="1" customWidth="1"/>
    <col min="7" max="7" width="2.6640625" bestFit="1" customWidth="1"/>
    <col min="8" max="8" width="3" bestFit="1" customWidth="1"/>
    <col min="9" max="9" width="4" bestFit="1" customWidth="1"/>
    <col min="10" max="10" width="8.109375" bestFit="1" customWidth="1"/>
    <col min="11" max="11" width="8.109375" customWidth="1"/>
  </cols>
  <sheetData>
    <row r="1" spans="1:12" x14ac:dyDescent="0.3">
      <c r="B1" s="1" t="s">
        <v>18</v>
      </c>
      <c r="C1" s="3" t="s">
        <v>0</v>
      </c>
      <c r="D1" s="2" t="s">
        <v>10</v>
      </c>
      <c r="E1" s="3" t="s">
        <v>1</v>
      </c>
      <c r="F1" s="3"/>
      <c r="G1" s="3" t="s">
        <v>2</v>
      </c>
      <c r="H1" s="3"/>
      <c r="I1" s="3"/>
      <c r="J1" s="3"/>
      <c r="K1" s="3"/>
      <c r="L1" s="3" t="s">
        <v>3</v>
      </c>
    </row>
    <row r="2" spans="1:12" ht="14.4" customHeight="1" x14ac:dyDescent="0.3">
      <c r="B2" s="1"/>
      <c r="C2" s="3"/>
      <c r="D2" s="3"/>
      <c r="E2" s="3" t="s">
        <v>8</v>
      </c>
      <c r="F2" s="3" t="s">
        <v>9</v>
      </c>
      <c r="G2" s="3" t="s">
        <v>7</v>
      </c>
      <c r="H2" s="3" t="s">
        <v>6</v>
      </c>
      <c r="I2" s="3" t="s">
        <v>5</v>
      </c>
      <c r="J2" s="3" t="s">
        <v>2</v>
      </c>
      <c r="K2" s="3"/>
      <c r="L2" s="3"/>
    </row>
    <row r="3" spans="1:12" x14ac:dyDescent="0.3">
      <c r="B3" s="1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3">
      <c r="B4" s="1" t="s">
        <v>30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s="5" customFormat="1" x14ac:dyDescent="0.3">
      <c r="A5" s="8"/>
      <c r="B5" s="5">
        <v>6</v>
      </c>
      <c r="C5" s="5" t="s">
        <v>4</v>
      </c>
      <c r="D5" s="5">
        <v>240</v>
      </c>
      <c r="E5" s="6" t="str">
        <f>RIGHT(LEFT(C5,33),1)</f>
        <v>5</v>
      </c>
      <c r="F5" s="5">
        <f>10-E5</f>
        <v>5</v>
      </c>
      <c r="G5" s="7">
        <v>4</v>
      </c>
      <c r="H5" s="5">
        <v>15</v>
      </c>
      <c r="I5" s="5">
        <v>528</v>
      </c>
      <c r="J5" s="5" t="str">
        <f>_xlfn.TEXTJOIN("",FALSE,G5,":",H5,".",I5)</f>
        <v>4:15.528</v>
      </c>
      <c r="K5" s="5">
        <f>(G5*60)+(H5)+(I5/1000)</f>
        <v>255.52799999999999</v>
      </c>
      <c r="L5" s="5">
        <v>13</v>
      </c>
    </row>
    <row r="6" spans="1:12" s="5" customFormat="1" x14ac:dyDescent="0.3">
      <c r="A6" s="8"/>
      <c r="B6" s="5">
        <v>7</v>
      </c>
      <c r="C6" s="5" t="s">
        <v>11</v>
      </c>
      <c r="D6" s="5">
        <v>250</v>
      </c>
      <c r="E6" s="6" t="str">
        <f>RIGHT(LEFT(C6,33),1)</f>
        <v>7</v>
      </c>
      <c r="F6" s="5">
        <f>10-E6</f>
        <v>3</v>
      </c>
      <c r="G6" s="5">
        <v>4</v>
      </c>
      <c r="H6" s="5">
        <v>11</v>
      </c>
      <c r="I6" s="5">
        <v>924</v>
      </c>
      <c r="J6" s="5" t="str">
        <f t="shared" ref="J6:J9" si="0">_xlfn.TEXTJOIN("",FALSE,G6,":",H6,".",I6)</f>
        <v>4:11.924</v>
      </c>
      <c r="K6" s="5">
        <f t="shared" ref="K6:K10" si="1">(G6*60)+(H6)+(I6/1000)</f>
        <v>251.92400000000001</v>
      </c>
      <c r="L6" s="5">
        <v>12</v>
      </c>
    </row>
    <row r="7" spans="1:12" x14ac:dyDescent="0.3">
      <c r="A7" s="8"/>
      <c r="B7">
        <v>8</v>
      </c>
      <c r="C7" t="s">
        <v>12</v>
      </c>
      <c r="D7">
        <v>260</v>
      </c>
      <c r="E7" s="4" t="str">
        <f>RIGHT(LEFT(C7,33),1)</f>
        <v>7</v>
      </c>
      <c r="F7">
        <f t="shared" ref="F7:F32" si="2">10-E7</f>
        <v>3</v>
      </c>
      <c r="G7">
        <f t="shared" ref="G7:L7" si="3">G6</f>
        <v>4</v>
      </c>
      <c r="H7">
        <f t="shared" si="3"/>
        <v>11</v>
      </c>
      <c r="I7">
        <f t="shared" si="3"/>
        <v>924</v>
      </c>
      <c r="J7" t="str">
        <f t="shared" si="3"/>
        <v>4:11.924</v>
      </c>
      <c r="K7">
        <f t="shared" si="1"/>
        <v>251.92400000000001</v>
      </c>
      <c r="L7">
        <f t="shared" si="3"/>
        <v>12</v>
      </c>
    </row>
    <row r="8" spans="1:12" s="5" customFormat="1" x14ac:dyDescent="0.3">
      <c r="A8" s="8"/>
      <c r="B8" s="5">
        <v>9</v>
      </c>
      <c r="C8" s="5" t="s">
        <v>13</v>
      </c>
      <c r="D8" s="5">
        <v>270</v>
      </c>
      <c r="E8" s="6" t="str">
        <f>RIGHT(LEFT(C8,33),1)</f>
        <v>6</v>
      </c>
      <c r="F8" s="5">
        <f t="shared" si="2"/>
        <v>4</v>
      </c>
      <c r="G8" s="5">
        <v>4</v>
      </c>
      <c r="H8" s="5" t="str">
        <f>"05"</f>
        <v>05</v>
      </c>
      <c r="I8" s="5">
        <v>113</v>
      </c>
      <c r="J8" s="5" t="str">
        <f t="shared" si="0"/>
        <v>4:05.113</v>
      </c>
      <c r="K8" s="5">
        <f t="shared" si="1"/>
        <v>245.113</v>
      </c>
      <c r="L8" s="5">
        <v>10</v>
      </c>
    </row>
    <row r="9" spans="1:12" x14ac:dyDescent="0.3">
      <c r="A9" s="8"/>
      <c r="B9">
        <v>10</v>
      </c>
      <c r="C9" t="s">
        <v>14</v>
      </c>
      <c r="D9">
        <v>280</v>
      </c>
      <c r="E9" s="4" t="str">
        <f>RIGHT(LEFT(C9,33),1)</f>
        <v>6</v>
      </c>
      <c r="F9">
        <f t="shared" si="2"/>
        <v>4</v>
      </c>
      <c r="G9">
        <v>4</v>
      </c>
      <c r="H9" t="str">
        <f>"05"</f>
        <v>05</v>
      </c>
      <c r="I9">
        <v>113</v>
      </c>
      <c r="J9" t="str">
        <f t="shared" si="0"/>
        <v>4:05.113</v>
      </c>
      <c r="K9">
        <f t="shared" si="1"/>
        <v>245.113</v>
      </c>
      <c r="L9">
        <v>10</v>
      </c>
    </row>
    <row r="10" spans="1:12" x14ac:dyDescent="0.3">
      <c r="A10" s="8"/>
      <c r="B10">
        <v>11</v>
      </c>
      <c r="C10" t="s">
        <v>15</v>
      </c>
      <c r="D10">
        <v>290</v>
      </c>
      <c r="E10" s="4" t="str">
        <f>RIGHT(LEFT(C10,33),1)</f>
        <v>7</v>
      </c>
      <c r="F10">
        <f t="shared" si="2"/>
        <v>3</v>
      </c>
      <c r="G10">
        <v>4</v>
      </c>
      <c r="H10" t="str">
        <f>"05"</f>
        <v>05</v>
      </c>
      <c r="I10">
        <v>113</v>
      </c>
      <c r="J10" t="str">
        <f t="shared" ref="J10" si="4">_xlfn.TEXTJOIN("",FALSE,G10,":",H10,".",I10)</f>
        <v>4:05.113</v>
      </c>
      <c r="K10">
        <f t="shared" si="1"/>
        <v>245.113</v>
      </c>
      <c r="L10">
        <v>10</v>
      </c>
    </row>
    <row r="11" spans="1:12" x14ac:dyDescent="0.3">
      <c r="A11" s="8"/>
      <c r="B11">
        <v>12</v>
      </c>
      <c r="C11" t="s">
        <v>16</v>
      </c>
      <c r="D11">
        <v>300</v>
      </c>
      <c r="E11" s="4">
        <v>5</v>
      </c>
      <c r="F11">
        <f t="shared" si="2"/>
        <v>5</v>
      </c>
      <c r="G11">
        <v>4</v>
      </c>
      <c r="H11" t="str">
        <f>"05"</f>
        <v>05</v>
      </c>
      <c r="I11">
        <v>113</v>
      </c>
      <c r="J11" t="str">
        <f t="shared" ref="J11:J14" si="5">_xlfn.TEXTJOIN("",FALSE,G11,":",H11,".",I11)</f>
        <v>4:05.113</v>
      </c>
      <c r="K11">
        <f t="shared" ref="K11:K14" si="6">(G11*60)+(H11)+(I11/1000)</f>
        <v>245.113</v>
      </c>
      <c r="L11">
        <v>10</v>
      </c>
    </row>
    <row r="12" spans="1:12" x14ac:dyDescent="0.3">
      <c r="A12" s="8"/>
      <c r="B12">
        <v>13</v>
      </c>
      <c r="C12" t="s">
        <v>17</v>
      </c>
      <c r="D12">
        <v>310</v>
      </c>
      <c r="E12" s="4" t="str">
        <f>RIGHT(LEFT(C12,33),1)</f>
        <v>8</v>
      </c>
      <c r="F12">
        <f t="shared" si="2"/>
        <v>2</v>
      </c>
      <c r="G12">
        <v>4</v>
      </c>
      <c r="H12" t="str">
        <f>"05"</f>
        <v>05</v>
      </c>
      <c r="I12">
        <v>113</v>
      </c>
      <c r="J12" t="str">
        <f t="shared" si="5"/>
        <v>4:05.113</v>
      </c>
      <c r="K12">
        <f t="shared" si="6"/>
        <v>245.113</v>
      </c>
      <c r="L12">
        <v>10</v>
      </c>
    </row>
    <row r="13" spans="1:12" x14ac:dyDescent="0.3">
      <c r="A13" s="8"/>
      <c r="B13">
        <v>14</v>
      </c>
      <c r="C13" t="s">
        <v>19</v>
      </c>
      <c r="D13">
        <v>330</v>
      </c>
      <c r="E13" s="4" t="str">
        <f>RIGHT(LEFT(C13,33),1)</f>
        <v>7</v>
      </c>
      <c r="F13">
        <f t="shared" si="2"/>
        <v>3</v>
      </c>
      <c r="G13">
        <v>4</v>
      </c>
      <c r="H13" t="str">
        <f>"05"</f>
        <v>05</v>
      </c>
      <c r="I13">
        <v>113</v>
      </c>
      <c r="J13" t="str">
        <f t="shared" si="5"/>
        <v>4:05.113</v>
      </c>
      <c r="K13">
        <f t="shared" si="6"/>
        <v>245.113</v>
      </c>
      <c r="L13">
        <v>10</v>
      </c>
    </row>
    <row r="14" spans="1:12" x14ac:dyDescent="0.3">
      <c r="A14" s="8"/>
      <c r="B14">
        <v>15</v>
      </c>
      <c r="C14" t="s">
        <v>20</v>
      </c>
      <c r="D14">
        <v>340</v>
      </c>
      <c r="E14" s="4" t="str">
        <f>RIGHT(LEFT(C14,33),1)</f>
        <v>5</v>
      </c>
      <c r="F14">
        <f t="shared" si="2"/>
        <v>5</v>
      </c>
      <c r="G14">
        <v>4</v>
      </c>
      <c r="H14" t="str">
        <f>"05"</f>
        <v>05</v>
      </c>
      <c r="I14">
        <v>113</v>
      </c>
      <c r="J14" t="str">
        <f t="shared" si="5"/>
        <v>4:05.113</v>
      </c>
      <c r="K14">
        <f t="shared" si="6"/>
        <v>245.113</v>
      </c>
      <c r="L14">
        <v>10</v>
      </c>
    </row>
    <row r="15" spans="1:12" x14ac:dyDescent="0.3">
      <c r="A15" s="8"/>
      <c r="B15">
        <v>16</v>
      </c>
      <c r="C15" t="s">
        <v>20</v>
      </c>
      <c r="D15">
        <v>340</v>
      </c>
      <c r="E15" s="4" t="str">
        <f>RIGHT(LEFT(C15,33),1)</f>
        <v>5</v>
      </c>
      <c r="F15">
        <f t="shared" si="2"/>
        <v>5</v>
      </c>
      <c r="G15">
        <v>4</v>
      </c>
      <c r="H15" t="str">
        <f>"05"</f>
        <v>05</v>
      </c>
      <c r="I15">
        <v>113</v>
      </c>
      <c r="J15" t="str">
        <f t="shared" ref="J15" si="7">_xlfn.TEXTJOIN("",FALSE,G15,":",H15,".",I15)</f>
        <v>4:05.113</v>
      </c>
      <c r="K15">
        <f t="shared" ref="K15" si="8">(G15*60)+(H15)+(I15/1000)</f>
        <v>245.113</v>
      </c>
      <c r="L15">
        <v>10</v>
      </c>
    </row>
    <row r="16" spans="1:12" x14ac:dyDescent="0.3">
      <c r="A16" s="8"/>
      <c r="B16">
        <v>17</v>
      </c>
      <c r="C16" t="s">
        <v>21</v>
      </c>
      <c r="D16">
        <v>350</v>
      </c>
      <c r="E16" s="4" t="str">
        <f>RIGHT(LEFT(C16,33),1)</f>
        <v>1</v>
      </c>
      <c r="F16">
        <f t="shared" si="2"/>
        <v>9</v>
      </c>
      <c r="G16">
        <v>4</v>
      </c>
      <c r="H16" t="str">
        <f>"05"</f>
        <v>05</v>
      </c>
      <c r="I16">
        <v>113</v>
      </c>
      <c r="J16" t="str">
        <f t="shared" ref="J16" si="9">_xlfn.TEXTJOIN("",FALSE,G16,":",H16,".",I16)</f>
        <v>4:05.113</v>
      </c>
      <c r="K16">
        <f t="shared" ref="K16" si="10">(G16*60)+(H16)+(I16/1000)</f>
        <v>245.113</v>
      </c>
      <c r="L16">
        <v>10</v>
      </c>
    </row>
    <row r="17" spans="1:12" ht="14.4" customHeight="1" x14ac:dyDescent="0.3">
      <c r="A17" s="8" t="s">
        <v>22</v>
      </c>
      <c r="B17">
        <v>18</v>
      </c>
      <c r="C17" t="s">
        <v>23</v>
      </c>
      <c r="D17">
        <v>400</v>
      </c>
      <c r="E17" s="4" t="str">
        <f>RIGHT(LEFT(C17,33),1)</f>
        <v>5</v>
      </c>
      <c r="F17">
        <f t="shared" si="2"/>
        <v>5</v>
      </c>
      <c r="G17">
        <v>4</v>
      </c>
      <c r="H17" t="str">
        <f>"05"</f>
        <v>05</v>
      </c>
      <c r="I17">
        <v>113</v>
      </c>
      <c r="J17" t="str">
        <f t="shared" ref="J17" si="11">_xlfn.TEXTJOIN("",FALSE,G17,":",H17,".",I17)</f>
        <v>4:05.113</v>
      </c>
      <c r="K17">
        <f t="shared" ref="K17" si="12">(G17*60)+(H17)+(I17/1000)</f>
        <v>245.113</v>
      </c>
      <c r="L17">
        <v>10</v>
      </c>
    </row>
    <row r="18" spans="1:12" x14ac:dyDescent="0.3">
      <c r="A18" s="8"/>
      <c r="B18">
        <v>19</v>
      </c>
      <c r="C18" t="s">
        <v>24</v>
      </c>
      <c r="D18">
        <v>430</v>
      </c>
      <c r="E18" s="4" t="str">
        <f>RIGHT(LEFT(C18,33),1)</f>
        <v>5</v>
      </c>
      <c r="F18">
        <f t="shared" si="2"/>
        <v>5</v>
      </c>
      <c r="G18">
        <v>4</v>
      </c>
      <c r="H18" t="str">
        <f>"05"</f>
        <v>05</v>
      </c>
      <c r="I18">
        <v>113</v>
      </c>
      <c r="J18" t="str">
        <f t="shared" ref="J18" si="13">_xlfn.TEXTJOIN("",FALSE,G18,":",H18,".",I18)</f>
        <v>4:05.113</v>
      </c>
      <c r="K18">
        <f t="shared" ref="K18" si="14">(G18*60)+(H18)+(I18/1000)</f>
        <v>245.113</v>
      </c>
      <c r="L18">
        <v>10</v>
      </c>
    </row>
    <row r="19" spans="1:12" x14ac:dyDescent="0.3">
      <c r="A19" s="8"/>
      <c r="B19" s="5">
        <v>20</v>
      </c>
      <c r="C19" s="5" t="s">
        <v>25</v>
      </c>
      <c r="D19" s="5">
        <v>530</v>
      </c>
      <c r="E19" s="6" t="str">
        <f>RIGHT(LEFT(C19,33),1)</f>
        <v>6</v>
      </c>
      <c r="F19" s="5">
        <f t="shared" si="2"/>
        <v>4</v>
      </c>
      <c r="G19" s="5">
        <v>3</v>
      </c>
      <c r="H19" s="5">
        <v>56</v>
      </c>
      <c r="I19" s="5">
        <v>135</v>
      </c>
      <c r="J19" s="5" t="str">
        <f t="shared" ref="J19" si="15">_xlfn.TEXTJOIN("",FALSE,G19,":",H19,".",I19)</f>
        <v>3:56.135</v>
      </c>
      <c r="K19" s="5">
        <f t="shared" ref="K19" si="16">(G19*60)+(H19)+(I19/1000)</f>
        <v>236.13499999999999</v>
      </c>
      <c r="L19" s="5">
        <v>6</v>
      </c>
    </row>
    <row r="20" spans="1:12" x14ac:dyDescent="0.3">
      <c r="A20" s="8"/>
      <c r="B20">
        <v>21</v>
      </c>
      <c r="C20" t="s">
        <v>26</v>
      </c>
      <c r="D20">
        <v>550</v>
      </c>
      <c r="E20" s="9" t="str">
        <f>RIGHT(LEFT(C20,33),1)</f>
        <v>6</v>
      </c>
      <c r="F20" s="10">
        <f t="shared" si="2"/>
        <v>4</v>
      </c>
      <c r="G20" s="10">
        <v>3</v>
      </c>
      <c r="H20" s="10">
        <v>56</v>
      </c>
      <c r="I20" s="10">
        <v>135</v>
      </c>
      <c r="J20" s="10" t="str">
        <f t="shared" ref="J20" si="17">_xlfn.TEXTJOIN("",FALSE,G20,":",H20,".",I20)</f>
        <v>3:56.135</v>
      </c>
      <c r="K20" s="10">
        <f t="shared" ref="K20" si="18">(G20*60)+(H20)+(I20/1000)</f>
        <v>236.13499999999999</v>
      </c>
      <c r="L20" s="10">
        <v>6</v>
      </c>
    </row>
    <row r="21" spans="1:12" x14ac:dyDescent="0.3">
      <c r="A21" s="8"/>
      <c r="B21">
        <v>22</v>
      </c>
      <c r="C21" t="s">
        <v>27</v>
      </c>
      <c r="D21">
        <v>600</v>
      </c>
      <c r="E21" s="9" t="str">
        <f>RIGHT(LEFT(C21,33),1)</f>
        <v>5</v>
      </c>
      <c r="F21" s="10">
        <f t="shared" si="2"/>
        <v>5</v>
      </c>
      <c r="G21" s="10">
        <v>3</v>
      </c>
      <c r="H21" s="10">
        <v>56</v>
      </c>
      <c r="I21" s="10">
        <v>135</v>
      </c>
      <c r="J21" s="10" t="str">
        <f t="shared" ref="J21" si="19">_xlfn.TEXTJOIN("",FALSE,G21,":",H21,".",I21)</f>
        <v>3:56.135</v>
      </c>
      <c r="K21" s="10">
        <f t="shared" ref="K21" si="20">(G21*60)+(H21)+(I21/1000)</f>
        <v>236.13499999999999</v>
      </c>
      <c r="L21" s="10">
        <v>6</v>
      </c>
    </row>
    <row r="22" spans="1:12" x14ac:dyDescent="0.3">
      <c r="A22" s="8"/>
      <c r="B22">
        <v>23</v>
      </c>
      <c r="C22" t="s">
        <v>28</v>
      </c>
      <c r="D22">
        <v>650</v>
      </c>
      <c r="E22" s="9" t="str">
        <f>RIGHT(LEFT(C22,33),1)</f>
        <v>6</v>
      </c>
      <c r="F22" s="10">
        <f t="shared" si="2"/>
        <v>4</v>
      </c>
      <c r="G22">
        <v>3</v>
      </c>
      <c r="H22">
        <v>55</v>
      </c>
      <c r="I22">
        <v>202</v>
      </c>
      <c r="J22" s="10" t="str">
        <f t="shared" ref="J22" si="21">_xlfn.TEXTJOIN("",FALSE,G22,":",H22,".",I22)</f>
        <v>3:55.202</v>
      </c>
      <c r="K22" s="10">
        <f t="shared" ref="K22" si="22">(G22*60)+(H22)+(I22/1000)</f>
        <v>235.202</v>
      </c>
      <c r="L22" s="10">
        <v>6</v>
      </c>
    </row>
    <row r="23" spans="1:12" x14ac:dyDescent="0.3">
      <c r="A23" s="8"/>
      <c r="B23">
        <v>24</v>
      </c>
      <c r="C23" t="s">
        <v>29</v>
      </c>
      <c r="D23">
        <v>660</v>
      </c>
      <c r="E23" s="9" t="str">
        <f>RIGHT(LEFT(C23,33),1)</f>
        <v>3</v>
      </c>
      <c r="F23" s="10">
        <f t="shared" si="2"/>
        <v>7</v>
      </c>
      <c r="G23">
        <v>3</v>
      </c>
      <c r="H23">
        <v>54</v>
      </c>
      <c r="I23" t="str">
        <f>"068"</f>
        <v>068</v>
      </c>
      <c r="J23" s="10" t="str">
        <f t="shared" ref="J23:J26" si="23">_xlfn.TEXTJOIN("",FALSE,G23,":",H23,".",I23)</f>
        <v>3:54.068</v>
      </c>
      <c r="K23" s="10">
        <f t="shared" ref="K23:K26" si="24">(G23*60)+(H23)+(I23/1000)</f>
        <v>234.06800000000001</v>
      </c>
      <c r="L23" s="10">
        <v>5</v>
      </c>
    </row>
    <row r="24" spans="1:12" x14ac:dyDescent="0.3">
      <c r="A24" s="11"/>
      <c r="B24" s="1" t="s">
        <v>33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3">
      <c r="A25" s="8" t="s">
        <v>22</v>
      </c>
      <c r="B25" s="5">
        <v>1</v>
      </c>
      <c r="C25" s="5" t="s">
        <v>31</v>
      </c>
      <c r="D25" s="5">
        <v>10</v>
      </c>
      <c r="E25" s="6" t="str">
        <f>RIGHT(LEFT(C25,33),1)</f>
        <v>5</v>
      </c>
      <c r="F25" s="5">
        <f t="shared" si="2"/>
        <v>5</v>
      </c>
      <c r="G25" s="5">
        <v>9</v>
      </c>
      <c r="H25" s="5">
        <v>31</v>
      </c>
      <c r="I25" s="5">
        <v>461</v>
      </c>
      <c r="J25" s="5" t="str">
        <f t="shared" si="23"/>
        <v>9:31.461</v>
      </c>
      <c r="K25" s="5">
        <f t="shared" si="24"/>
        <v>571.46100000000001</v>
      </c>
      <c r="L25" s="13">
        <v>100</v>
      </c>
    </row>
    <row r="26" spans="1:12" x14ac:dyDescent="0.3">
      <c r="A26" s="8"/>
      <c r="B26" s="5">
        <v>2</v>
      </c>
      <c r="C26" s="5" t="s">
        <v>32</v>
      </c>
      <c r="D26" s="5">
        <v>20</v>
      </c>
      <c r="E26" s="6" t="str">
        <f>RIGHT(LEFT(C26,33),1)</f>
        <v>6</v>
      </c>
      <c r="F26" s="5">
        <f t="shared" si="2"/>
        <v>4</v>
      </c>
      <c r="G26" s="5">
        <v>8</v>
      </c>
      <c r="H26" s="5">
        <v>24</v>
      </c>
      <c r="I26" s="5">
        <v>145</v>
      </c>
      <c r="J26" s="5" t="str">
        <f t="shared" si="23"/>
        <v>8:24.145</v>
      </c>
      <c r="K26" s="5">
        <f t="shared" si="24"/>
        <v>504.14499999999998</v>
      </c>
      <c r="L26" s="13">
        <v>79</v>
      </c>
    </row>
    <row r="27" spans="1:12" x14ac:dyDescent="0.3">
      <c r="A27" s="8"/>
      <c r="B27" s="5">
        <v>3</v>
      </c>
      <c r="C27" s="5" t="s">
        <v>34</v>
      </c>
      <c r="D27" s="5">
        <v>30</v>
      </c>
      <c r="E27" s="6" t="str">
        <f>RIGHT(LEFT(C27,33),1)</f>
        <v>6</v>
      </c>
      <c r="F27" s="5">
        <f t="shared" si="2"/>
        <v>4</v>
      </c>
      <c r="G27" s="5">
        <v>6</v>
      </c>
      <c r="H27" s="5" t="str">
        <f>"01"</f>
        <v>01</v>
      </c>
      <c r="I27" s="5">
        <v>138</v>
      </c>
      <c r="J27" s="5" t="str">
        <f t="shared" ref="J27" si="25">_xlfn.TEXTJOIN("",FALSE,G27,":",H27,".",I27)</f>
        <v>6:01.138</v>
      </c>
      <c r="K27" s="5">
        <f t="shared" ref="K27" si="26">(G27*60)+(H27)+(I27/1000)</f>
        <v>361.13799999999998</v>
      </c>
      <c r="L27" s="13">
        <v>41</v>
      </c>
    </row>
    <row r="28" spans="1:12" x14ac:dyDescent="0.3">
      <c r="A28" s="8"/>
      <c r="B28" s="5">
        <v>4</v>
      </c>
      <c r="C28" s="5" t="s">
        <v>35</v>
      </c>
      <c r="D28" s="5">
        <v>40</v>
      </c>
      <c r="E28" s="6" t="str">
        <f>RIGHT(LEFT(C28,33),1)</f>
        <v>6</v>
      </c>
      <c r="F28" s="5">
        <f t="shared" si="2"/>
        <v>4</v>
      </c>
      <c r="G28" s="5">
        <v>5</v>
      </c>
      <c r="H28" s="5">
        <v>57</v>
      </c>
      <c r="I28" s="5" t="str">
        <f>"130"</f>
        <v>130</v>
      </c>
      <c r="J28" s="5" t="str">
        <f t="shared" ref="J28" si="27">_xlfn.TEXTJOIN("",FALSE,G28,":",H28,".",I28)</f>
        <v>5:57.130</v>
      </c>
      <c r="K28" s="5">
        <f t="shared" ref="K28" si="28">(G28*60)+(H28)+(I28/1000)</f>
        <v>357.13</v>
      </c>
      <c r="L28" s="13">
        <v>40</v>
      </c>
    </row>
    <row r="29" spans="1:12" x14ac:dyDescent="0.3">
      <c r="A29" s="8"/>
      <c r="B29" s="5">
        <v>5</v>
      </c>
      <c r="C29" s="5" t="s">
        <v>36</v>
      </c>
      <c r="D29" s="5">
        <v>50</v>
      </c>
      <c r="E29" s="6" t="str">
        <f>RIGHT(LEFT(C29,33),1)</f>
        <v>6</v>
      </c>
      <c r="F29" s="5">
        <f t="shared" si="2"/>
        <v>4</v>
      </c>
      <c r="G29" s="5">
        <v>5</v>
      </c>
      <c r="H29" s="5">
        <v>56</v>
      </c>
      <c r="I29" s="5">
        <v>323</v>
      </c>
      <c r="J29" s="5" t="str">
        <f t="shared" ref="J29" si="29">_xlfn.TEXTJOIN("",FALSE,G29,":",H29,".",I29)</f>
        <v>5:56.323</v>
      </c>
      <c r="K29" s="5">
        <f t="shared" ref="K29" si="30">(G29*60)+(H29)+(I29/1000)</f>
        <v>356.32299999999998</v>
      </c>
      <c r="L29" s="13">
        <v>40</v>
      </c>
    </row>
    <row r="30" spans="1:12" x14ac:dyDescent="0.3">
      <c r="A30" s="8"/>
      <c r="B30">
        <v>6</v>
      </c>
      <c r="C30" t="s">
        <v>37</v>
      </c>
      <c r="D30">
        <v>60</v>
      </c>
      <c r="E30" s="9" t="str">
        <f>RIGHT(LEFT(C30,33),1)</f>
        <v>6</v>
      </c>
      <c r="F30" s="10">
        <f t="shared" si="2"/>
        <v>4</v>
      </c>
      <c r="G30">
        <v>5</v>
      </c>
      <c r="H30">
        <v>56</v>
      </c>
      <c r="I30">
        <v>323</v>
      </c>
      <c r="J30" s="10" t="str">
        <f t="shared" ref="J30" si="31">_xlfn.TEXTJOIN("",FALSE,G30,":",H30,".",I30)</f>
        <v>5:56.323</v>
      </c>
      <c r="K30" s="10">
        <f t="shared" ref="K30" si="32">(G30*60)+(H30)+(I30/1000)</f>
        <v>356.32299999999998</v>
      </c>
      <c r="L30" s="12">
        <v>40</v>
      </c>
    </row>
    <row r="31" spans="1:12" x14ac:dyDescent="0.3">
      <c r="A31" s="8"/>
      <c r="B31" s="5">
        <v>7</v>
      </c>
      <c r="C31" s="5" t="s">
        <v>38</v>
      </c>
      <c r="D31" s="5">
        <v>70</v>
      </c>
      <c r="E31" s="6" t="str">
        <f>RIGHT(LEFT(C31,33),1)</f>
        <v>7</v>
      </c>
      <c r="F31" s="5">
        <f t="shared" si="2"/>
        <v>3</v>
      </c>
      <c r="G31" s="5">
        <v>5</v>
      </c>
      <c r="H31" s="5">
        <v>53</v>
      </c>
      <c r="I31" s="5" t="str">
        <f>"990"</f>
        <v>990</v>
      </c>
      <c r="J31" s="5" t="str">
        <f t="shared" ref="J31" si="33">_xlfn.TEXTJOIN("",FALSE,G31,":",H31,".",I31)</f>
        <v>5:53.990</v>
      </c>
      <c r="K31" s="5">
        <f t="shared" ref="K31" si="34">(G31*60)+(H31)+(I31/1000)</f>
        <v>353.99</v>
      </c>
      <c r="L31" s="13">
        <v>39</v>
      </c>
    </row>
    <row r="32" spans="1:12" x14ac:dyDescent="0.3">
      <c r="A32" s="11"/>
      <c r="B32">
        <v>8</v>
      </c>
      <c r="C32" t="s">
        <v>39</v>
      </c>
      <c r="D32">
        <v>80</v>
      </c>
      <c r="E32" s="9" t="str">
        <f>RIGHT(LEFT(C32,33),1)</f>
        <v>5</v>
      </c>
      <c r="F32" s="10">
        <f>10-E32</f>
        <v>5</v>
      </c>
      <c r="G32">
        <v>5</v>
      </c>
      <c r="H32">
        <v>53</v>
      </c>
      <c r="I32" t="str">
        <f>"990"</f>
        <v>990</v>
      </c>
      <c r="J32" s="10" t="str">
        <f t="shared" ref="J32" si="35">_xlfn.TEXTJOIN("",FALSE,G32,":",H32,".",I32)</f>
        <v>5:53.990</v>
      </c>
      <c r="K32" s="10">
        <f t="shared" ref="K32" si="36">(G32*60)+(H32)+(I32/1000)</f>
        <v>353.99</v>
      </c>
      <c r="L32" s="12">
        <v>39</v>
      </c>
    </row>
    <row r="33" spans="2:12" x14ac:dyDescent="0.3">
      <c r="B33">
        <v>9</v>
      </c>
      <c r="C33" t="s">
        <v>39</v>
      </c>
      <c r="D33">
        <v>80</v>
      </c>
      <c r="E33" s="9" t="str">
        <f>RIGHT(LEFT(C33,33),1)</f>
        <v>5</v>
      </c>
      <c r="F33" s="10">
        <f>10-E33</f>
        <v>5</v>
      </c>
      <c r="G33">
        <v>5</v>
      </c>
      <c r="H33">
        <v>53</v>
      </c>
      <c r="I33" t="str">
        <f>"990"</f>
        <v>990</v>
      </c>
      <c r="J33" s="10" t="str">
        <f t="shared" ref="J33" si="37">_xlfn.TEXTJOIN("",FALSE,G33,":",H33,".",I33)</f>
        <v>5:53.990</v>
      </c>
      <c r="K33" s="10">
        <f t="shared" ref="K33" si="38">(G33*60)+(H33)+(I33/1000)</f>
        <v>353.99</v>
      </c>
      <c r="L33" s="12">
        <v>39</v>
      </c>
    </row>
    <row r="34" spans="2:12" x14ac:dyDescent="0.3">
      <c r="B34">
        <v>10</v>
      </c>
      <c r="C34" t="s">
        <v>40</v>
      </c>
      <c r="D34">
        <v>90</v>
      </c>
      <c r="E34" s="9" t="str">
        <f>RIGHT(LEFT(C34,33),1)</f>
        <v>5</v>
      </c>
      <c r="F34" s="10">
        <f>10-E34</f>
        <v>5</v>
      </c>
      <c r="G34">
        <v>5</v>
      </c>
      <c r="H34">
        <v>53</v>
      </c>
      <c r="I34" t="str">
        <f>"990"</f>
        <v>990</v>
      </c>
      <c r="J34" s="10" t="str">
        <f t="shared" ref="J34:J36" si="39">_xlfn.TEXTJOIN("",FALSE,G34,":",H34,".",I34)</f>
        <v>5:53.990</v>
      </c>
      <c r="K34" s="10">
        <f t="shared" ref="K34:K36" si="40">(G34*60)+(H34)+(I34/1000)</f>
        <v>353.99</v>
      </c>
      <c r="L34" s="12">
        <v>39</v>
      </c>
    </row>
    <row r="35" spans="2:12" x14ac:dyDescent="0.3">
      <c r="B35" s="5">
        <v>11</v>
      </c>
      <c r="C35" s="5" t="s">
        <v>41</v>
      </c>
      <c r="D35" s="5">
        <v>120</v>
      </c>
      <c r="E35" s="6" t="str">
        <f>RIGHT(LEFT(C35,33),1)</f>
        <v>8</v>
      </c>
      <c r="F35" s="5">
        <f>10-E35</f>
        <v>2</v>
      </c>
      <c r="G35" s="5">
        <v>4</v>
      </c>
      <c r="H35" s="5">
        <v>41</v>
      </c>
      <c r="I35" s="5" t="str">
        <f>"940"</f>
        <v>940</v>
      </c>
      <c r="J35" s="5" t="str">
        <f t="shared" si="39"/>
        <v>4:41.940</v>
      </c>
      <c r="K35" s="5">
        <f t="shared" si="40"/>
        <v>281.94</v>
      </c>
      <c r="L35" s="13">
        <v>22</v>
      </c>
    </row>
    <row r="36" spans="2:12" x14ac:dyDescent="0.3">
      <c r="B36">
        <v>12</v>
      </c>
      <c r="C36" t="s">
        <v>42</v>
      </c>
      <c r="D36">
        <v>150</v>
      </c>
      <c r="E36" s="9" t="str">
        <f>RIGHT(LEFT(C36,33),1)</f>
        <v>8</v>
      </c>
      <c r="F36" s="10">
        <f>10-E36</f>
        <v>2</v>
      </c>
      <c r="G36">
        <v>4</v>
      </c>
      <c r="H36">
        <v>10</v>
      </c>
      <c r="I36" t="str">
        <f>"012"</f>
        <v>012</v>
      </c>
      <c r="J36" s="10" t="str">
        <f t="shared" si="39"/>
        <v>4:10.012</v>
      </c>
      <c r="K36" s="10">
        <f t="shared" si="40"/>
        <v>250.012</v>
      </c>
      <c r="L36" s="12">
        <v>15</v>
      </c>
    </row>
    <row r="37" spans="2:12" x14ac:dyDescent="0.3">
      <c r="B37">
        <v>13</v>
      </c>
      <c r="C37" t="s">
        <v>43</v>
      </c>
      <c r="D37">
        <v>180</v>
      </c>
      <c r="E37" s="9" t="str">
        <f>RIGHT(LEFT(C37,33),1)</f>
        <v>8</v>
      </c>
      <c r="F37" s="10">
        <f>10-E37</f>
        <v>2</v>
      </c>
      <c r="G37">
        <v>4</v>
      </c>
      <c r="H37">
        <v>10</v>
      </c>
      <c r="I37" t="str">
        <f>"012"</f>
        <v>012</v>
      </c>
      <c r="J37" s="10" t="str">
        <f t="shared" ref="J37" si="41">_xlfn.TEXTJOIN("",FALSE,G37,":",H37,".",I37)</f>
        <v>4:10.012</v>
      </c>
      <c r="K37" s="10">
        <f t="shared" ref="K37" si="42">(G37*60)+(H37)+(I37/1000)</f>
        <v>250.012</v>
      </c>
      <c r="L37" s="12">
        <v>15</v>
      </c>
    </row>
    <row r="38" spans="2:12" x14ac:dyDescent="0.3">
      <c r="B38">
        <v>14</v>
      </c>
      <c r="C38" t="s">
        <v>43</v>
      </c>
      <c r="D38">
        <v>180</v>
      </c>
      <c r="E38" s="9" t="str">
        <f>RIGHT(LEFT(C38,33),1)</f>
        <v>8</v>
      </c>
      <c r="F38" s="10">
        <f>10-E38</f>
        <v>2</v>
      </c>
      <c r="G38">
        <v>4</v>
      </c>
      <c r="H38">
        <v>10</v>
      </c>
      <c r="I38" t="str">
        <f>"012"</f>
        <v>012</v>
      </c>
      <c r="J38" s="10" t="str">
        <f t="shared" ref="J38" si="43">_xlfn.TEXTJOIN("",FALSE,G38,":",H38,".",I38)</f>
        <v>4:10.012</v>
      </c>
      <c r="K38" s="10">
        <f t="shared" ref="K38" si="44">(G38*60)+(H38)+(I38/1000)</f>
        <v>250.012</v>
      </c>
      <c r="L38" s="12">
        <v>15</v>
      </c>
    </row>
    <row r="39" spans="2:12" x14ac:dyDescent="0.3">
      <c r="B39">
        <v>15</v>
      </c>
      <c r="C39" t="s">
        <v>44</v>
      </c>
      <c r="D39">
        <v>240</v>
      </c>
      <c r="E39" s="9" t="str">
        <f>RIGHT(LEFT(C39,33),1)</f>
        <v>5</v>
      </c>
      <c r="F39" s="10">
        <f>10-E39</f>
        <v>5</v>
      </c>
      <c r="G39">
        <v>4</v>
      </c>
      <c r="H39">
        <v>10</v>
      </c>
      <c r="I39" t="str">
        <f>"012"</f>
        <v>012</v>
      </c>
      <c r="J39" s="10" t="str">
        <f t="shared" ref="J39" si="45">_xlfn.TEXTJOIN("",FALSE,G39,":",H39,".",I39)</f>
        <v>4:10.012</v>
      </c>
      <c r="K39" s="10">
        <f t="shared" ref="K39" si="46">(G39*60)+(H39)+(I39/1000)</f>
        <v>250.012</v>
      </c>
      <c r="L39" s="12">
        <v>15</v>
      </c>
    </row>
    <row r="40" spans="2:12" x14ac:dyDescent="0.3">
      <c r="B40">
        <v>16</v>
      </c>
      <c r="C40" t="s">
        <v>45</v>
      </c>
      <c r="D40">
        <v>270</v>
      </c>
      <c r="E40" s="9" t="str">
        <f>RIGHT(LEFT(C40,33),1)</f>
        <v>6</v>
      </c>
      <c r="F40" s="10">
        <f>10-E40</f>
        <v>4</v>
      </c>
      <c r="G40">
        <v>4</v>
      </c>
      <c r="H40">
        <v>10</v>
      </c>
      <c r="I40" t="str">
        <f>"012"</f>
        <v>012</v>
      </c>
      <c r="J40" s="10" t="str">
        <f t="shared" ref="J40" si="47">_xlfn.TEXTJOIN("",FALSE,G40,":",H40,".",I40)</f>
        <v>4:10.012</v>
      </c>
      <c r="K40" s="10">
        <f t="shared" ref="K40" si="48">(G40*60)+(H40)+(I40/1000)</f>
        <v>250.012</v>
      </c>
      <c r="L40" s="12">
        <v>15</v>
      </c>
    </row>
    <row r="41" spans="2:12" x14ac:dyDescent="0.3">
      <c r="B41" s="5">
        <v>17</v>
      </c>
      <c r="C41" s="5" t="s">
        <v>46</v>
      </c>
      <c r="D41" s="5">
        <v>300</v>
      </c>
      <c r="E41" s="6" t="str">
        <f>RIGHT(LEFT(C41,33),1)</f>
        <v>9</v>
      </c>
      <c r="F41" s="5">
        <f>10-E41</f>
        <v>1</v>
      </c>
      <c r="G41" s="5">
        <v>4</v>
      </c>
      <c r="H41" s="5" t="str">
        <f>"03"</f>
        <v>03</v>
      </c>
      <c r="I41" s="5">
        <v>124</v>
      </c>
      <c r="J41" s="5" t="str">
        <f t="shared" ref="J41" si="49">_xlfn.TEXTJOIN("",FALSE,G41,":",H41,".",I41)</f>
        <v>4:03.124</v>
      </c>
      <c r="K41" s="5">
        <f t="shared" ref="K41" si="50">(G41*60)+(H41)+(I41/1000)</f>
        <v>243.124</v>
      </c>
      <c r="L41" s="13">
        <v>15</v>
      </c>
    </row>
    <row r="42" spans="2:12" x14ac:dyDescent="0.3">
      <c r="B42">
        <v>18</v>
      </c>
      <c r="C42" t="s">
        <v>47</v>
      </c>
      <c r="D42">
        <v>330</v>
      </c>
      <c r="E42" s="9" t="str">
        <f>RIGHT(LEFT(C42,33),1)</f>
        <v>9</v>
      </c>
      <c r="F42" s="10">
        <f>10-E42</f>
        <v>1</v>
      </c>
      <c r="G42">
        <v>4</v>
      </c>
      <c r="H42" t="str">
        <f>"03"</f>
        <v>03</v>
      </c>
      <c r="I42">
        <v>124</v>
      </c>
      <c r="J42" s="10" t="str">
        <f t="shared" ref="J42" si="51">_xlfn.TEXTJOIN("",FALSE,G42,":",H42,".",I42)</f>
        <v>4:03.124</v>
      </c>
      <c r="K42" s="10">
        <f t="shared" ref="K42" si="52">(G42*60)+(H42)+(I42/1000)</f>
        <v>243.124</v>
      </c>
      <c r="L42" s="12">
        <v>15</v>
      </c>
    </row>
    <row r="43" spans="2:12" x14ac:dyDescent="0.3">
      <c r="B43" s="5">
        <v>19</v>
      </c>
      <c r="C43" s="5" t="s">
        <v>48</v>
      </c>
      <c r="D43" s="5">
        <v>400</v>
      </c>
      <c r="E43" s="6" t="str">
        <f>RIGHT(LEFT(C43,33),1)</f>
        <v>7</v>
      </c>
      <c r="F43" s="5">
        <f>10-E43</f>
        <v>3</v>
      </c>
      <c r="G43" s="5">
        <v>3</v>
      </c>
      <c r="H43" s="5">
        <v>40</v>
      </c>
      <c r="I43" s="5">
        <v>524</v>
      </c>
      <c r="J43" s="5" t="str">
        <f t="shared" ref="J43" si="53">_xlfn.TEXTJOIN("",FALSE,G43,":",H43,".",I43)</f>
        <v>3:40.524</v>
      </c>
      <c r="K43" s="5">
        <f t="shared" ref="K43" si="54">(G43*60)+(H43)+(I43/1000)</f>
        <v>220.524</v>
      </c>
      <c r="L43" s="13">
        <v>8</v>
      </c>
    </row>
    <row r="44" spans="2:12" x14ac:dyDescent="0.3">
      <c r="B44">
        <v>19</v>
      </c>
      <c r="C44" t="s">
        <v>52</v>
      </c>
      <c r="D44">
        <v>430</v>
      </c>
      <c r="E44" s="9" t="str">
        <f>RIGHT(LEFT(C44,33),1)</f>
        <v>7</v>
      </c>
      <c r="F44" s="10">
        <f>10-E44</f>
        <v>3</v>
      </c>
      <c r="G44">
        <v>3</v>
      </c>
      <c r="H44">
        <v>40</v>
      </c>
      <c r="I44">
        <v>524</v>
      </c>
      <c r="J44" s="10" t="str">
        <f t="shared" ref="J44" si="55">_xlfn.TEXTJOIN("",FALSE,G44,":",H44,".",I44)</f>
        <v>3:40.524</v>
      </c>
      <c r="K44" s="10">
        <f t="shared" ref="K44" si="56">(G44*60)+(H44)+(I44/1000)</f>
        <v>220.524</v>
      </c>
      <c r="L44" s="12">
        <v>8</v>
      </c>
    </row>
    <row r="45" spans="2:12" x14ac:dyDescent="0.3">
      <c r="B45">
        <v>21</v>
      </c>
      <c r="C45" t="s">
        <v>55</v>
      </c>
      <c r="D45">
        <v>500</v>
      </c>
      <c r="E45" s="9" t="str">
        <f>RIGHT(LEFT(C45,33),1)</f>
        <v>7</v>
      </c>
      <c r="F45" s="10">
        <f>10-E45</f>
        <v>3</v>
      </c>
      <c r="G45">
        <v>3</v>
      </c>
      <c r="H45">
        <v>40</v>
      </c>
      <c r="I45">
        <v>524</v>
      </c>
      <c r="J45" s="10" t="str">
        <f t="shared" ref="J45" si="57">_xlfn.TEXTJOIN("",FALSE,G45,":",H45,".",I45)</f>
        <v>3:40.524</v>
      </c>
      <c r="K45" s="10">
        <f t="shared" ref="K45" si="58">(G45*60)+(H45)+(I45/1000)</f>
        <v>220.524</v>
      </c>
      <c r="L45" s="12">
        <v>8</v>
      </c>
    </row>
    <row r="46" spans="2:12" x14ac:dyDescent="0.3">
      <c r="B46">
        <v>22</v>
      </c>
      <c r="C46" t="s">
        <v>55</v>
      </c>
      <c r="D46">
        <v>500</v>
      </c>
      <c r="E46" s="9" t="str">
        <f>RIGHT(LEFT(C46,33),1)</f>
        <v>7</v>
      </c>
      <c r="F46" s="10">
        <f>10-E46</f>
        <v>3</v>
      </c>
      <c r="G46">
        <v>3</v>
      </c>
      <c r="H46">
        <v>40</v>
      </c>
      <c r="I46">
        <v>524</v>
      </c>
      <c r="J46" s="10" t="str">
        <f t="shared" ref="J46" si="59">_xlfn.TEXTJOIN("",FALSE,G46,":",H46,".",I46)</f>
        <v>3:40.524</v>
      </c>
      <c r="K46" s="10">
        <f t="shared" ref="K46" si="60">(G46*60)+(H46)+(I46/1000)</f>
        <v>220.524</v>
      </c>
      <c r="L46" s="12">
        <v>8</v>
      </c>
    </row>
    <row r="47" spans="2:12" x14ac:dyDescent="0.3">
      <c r="B47" s="5">
        <v>23</v>
      </c>
      <c r="C47" s="5" t="s">
        <v>56</v>
      </c>
      <c r="D47" s="5">
        <v>530</v>
      </c>
      <c r="E47" s="6" t="str">
        <f>RIGHT(LEFT(C47,33),1)</f>
        <v>8</v>
      </c>
      <c r="F47" s="5">
        <f>10-E47</f>
        <v>2</v>
      </c>
      <c r="G47" s="5">
        <v>3</v>
      </c>
      <c r="H47" s="5">
        <v>35</v>
      </c>
      <c r="I47" s="5">
        <v>991</v>
      </c>
      <c r="J47" s="5" t="str">
        <f t="shared" ref="J47" si="61">_xlfn.TEXTJOIN("",FALSE,G47,":",H47,".",I47)</f>
        <v>3:35.991</v>
      </c>
      <c r="K47" s="5">
        <f t="shared" ref="K47" si="62">(G47*60)+(H47)+(I47/1000)</f>
        <v>215.99100000000001</v>
      </c>
      <c r="L47" s="13">
        <v>6</v>
      </c>
    </row>
    <row r="48" spans="2:12" x14ac:dyDescent="0.3">
      <c r="B48">
        <v>24</v>
      </c>
      <c r="C48" t="s">
        <v>57</v>
      </c>
      <c r="D48">
        <v>600</v>
      </c>
      <c r="E48" s="9" t="str">
        <f>RIGHT(LEFT(C48,33),1)</f>
        <v>8</v>
      </c>
      <c r="F48" s="10">
        <f>10-E48</f>
        <v>2</v>
      </c>
      <c r="G48">
        <v>3</v>
      </c>
      <c r="H48">
        <v>35</v>
      </c>
      <c r="I48">
        <v>991</v>
      </c>
      <c r="J48" s="10" t="str">
        <f t="shared" ref="J48" si="63">_xlfn.TEXTJOIN("",FALSE,G48,":",H48,".",I48)</f>
        <v>3:35.991</v>
      </c>
      <c r="K48" s="10">
        <f t="shared" ref="K48" si="64">(G48*60)+(H48)+(I48/1000)</f>
        <v>215.99100000000001</v>
      </c>
      <c r="L48" s="12">
        <v>6</v>
      </c>
    </row>
    <row r="49" spans="1:12" x14ac:dyDescent="0.3">
      <c r="B49">
        <v>25</v>
      </c>
      <c r="C49" t="s">
        <v>58</v>
      </c>
      <c r="D49">
        <v>630</v>
      </c>
      <c r="E49" s="9" t="str">
        <f>RIGHT(LEFT(C49,33),1)</f>
        <v>7</v>
      </c>
      <c r="F49" s="10">
        <f>10-E49</f>
        <v>3</v>
      </c>
      <c r="G49">
        <v>3</v>
      </c>
      <c r="H49">
        <v>35</v>
      </c>
      <c r="I49">
        <v>991</v>
      </c>
      <c r="J49" s="10" t="str">
        <f t="shared" ref="J49" si="65">_xlfn.TEXTJOIN("",FALSE,G49,":",H49,".",I49)</f>
        <v>3:35.991</v>
      </c>
      <c r="K49" s="10">
        <f t="shared" ref="K49" si="66">(G49*60)+(H49)+(I49/1000)</f>
        <v>215.99100000000001</v>
      </c>
      <c r="L49" s="12">
        <v>6</v>
      </c>
    </row>
    <row r="50" spans="1:12" x14ac:dyDescent="0.3">
      <c r="B50">
        <v>26</v>
      </c>
      <c r="C50" t="s">
        <v>61</v>
      </c>
      <c r="D50">
        <v>700</v>
      </c>
      <c r="E50" s="9" t="str">
        <f>RIGHT(LEFT(C50,33),1)</f>
        <v>9</v>
      </c>
      <c r="F50" s="10">
        <f>10-E50</f>
        <v>1</v>
      </c>
      <c r="G50">
        <v>3</v>
      </c>
      <c r="H50">
        <v>35</v>
      </c>
      <c r="I50">
        <v>991</v>
      </c>
      <c r="J50" s="10" t="str">
        <f t="shared" ref="J50" si="67">_xlfn.TEXTJOIN("",FALSE,G50,":",H50,".",I50)</f>
        <v>3:35.991</v>
      </c>
      <c r="K50" s="10">
        <f t="shared" ref="K50" si="68">(G50*60)+(H50)+(I50/1000)</f>
        <v>215.99100000000001</v>
      </c>
      <c r="L50" s="12">
        <v>6</v>
      </c>
    </row>
    <row r="51" spans="1:12" x14ac:dyDescent="0.3">
      <c r="B51">
        <v>27</v>
      </c>
      <c r="C51" t="s">
        <v>62</v>
      </c>
      <c r="D51">
        <v>730</v>
      </c>
      <c r="E51" s="9" t="str">
        <f>RIGHT(LEFT(C51,33),1)</f>
        <v>4</v>
      </c>
      <c r="F51" s="10">
        <f>10-E51</f>
        <v>6</v>
      </c>
      <c r="G51">
        <v>3</v>
      </c>
      <c r="H51">
        <v>35</v>
      </c>
      <c r="I51">
        <v>991</v>
      </c>
      <c r="J51" s="10" t="str">
        <f t="shared" ref="J51" si="69">_xlfn.TEXTJOIN("",FALSE,G51,":",H51,".",I51)</f>
        <v>3:35.991</v>
      </c>
      <c r="K51" s="10">
        <f t="shared" ref="K51" si="70">(G51*60)+(H51)+(I51/1000)</f>
        <v>215.99100000000001</v>
      </c>
      <c r="L51" s="12">
        <v>6</v>
      </c>
    </row>
    <row r="53" spans="1:12" x14ac:dyDescent="0.3">
      <c r="B53" s="1" t="s">
        <v>53</v>
      </c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x14ac:dyDescent="0.3">
      <c r="A54" t="s">
        <v>49</v>
      </c>
      <c r="B54">
        <v>1</v>
      </c>
      <c r="C54" t="s">
        <v>50</v>
      </c>
      <c r="D54">
        <f>3*60</f>
        <v>180</v>
      </c>
      <c r="E54" t="s">
        <v>51</v>
      </c>
      <c r="F54" t="s">
        <v>51</v>
      </c>
      <c r="G54">
        <v>3</v>
      </c>
      <c r="H54">
        <v>57</v>
      </c>
      <c r="I54">
        <v>128</v>
      </c>
      <c r="J54" s="10" t="str">
        <f t="shared" ref="J54" si="71">_xlfn.TEXTJOIN("",FALSE,G54,":",H54,".",I54)</f>
        <v>3:57.128</v>
      </c>
      <c r="K54" s="10">
        <f t="shared" ref="K54" si="72">(G54*60)+(H54)+(I54/1000)</f>
        <v>237.12799999999999</v>
      </c>
      <c r="L54" s="12">
        <v>2</v>
      </c>
    </row>
    <row r="55" spans="1:12" x14ac:dyDescent="0.3">
      <c r="B55">
        <v>2</v>
      </c>
      <c r="C55" t="s">
        <v>54</v>
      </c>
      <c r="D55">
        <f>60*5</f>
        <v>300</v>
      </c>
      <c r="E55" t="s">
        <v>51</v>
      </c>
      <c r="F55" t="s">
        <v>51</v>
      </c>
      <c r="G55">
        <v>3</v>
      </c>
      <c r="H55">
        <v>50</v>
      </c>
      <c r="I55">
        <v>193</v>
      </c>
      <c r="J55" s="10" t="str">
        <f t="shared" ref="J55" si="73">_xlfn.TEXTJOIN("",FALSE,G55,":",H55,".",I55)</f>
        <v>3:50.193</v>
      </c>
      <c r="K55" s="10">
        <f t="shared" ref="K55" si="74">(G55*60)+(H55)+(I55/1000)</f>
        <v>230.19300000000001</v>
      </c>
      <c r="L55" s="12">
        <v>1</v>
      </c>
    </row>
    <row r="56" spans="1:12" x14ac:dyDescent="0.3">
      <c r="B56">
        <v>3</v>
      </c>
      <c r="C56" t="s">
        <v>59</v>
      </c>
      <c r="D56">
        <f>60*7</f>
        <v>420</v>
      </c>
      <c r="E56" t="s">
        <v>51</v>
      </c>
      <c r="F56" t="s">
        <v>51</v>
      </c>
      <c r="G56">
        <v>3</v>
      </c>
      <c r="H56">
        <v>50</v>
      </c>
      <c r="I56">
        <v>193</v>
      </c>
      <c r="J56" s="10" t="str">
        <f t="shared" ref="J56" si="75">_xlfn.TEXTJOIN("",FALSE,G56,":",H56,".",I56)</f>
        <v>3:50.193</v>
      </c>
      <c r="K56" s="10">
        <f t="shared" ref="K56" si="76">(G56*60)+(H56)+(I56/1000)</f>
        <v>230.19300000000001</v>
      </c>
      <c r="L56" s="12">
        <v>1</v>
      </c>
    </row>
    <row r="57" spans="1:12" x14ac:dyDescent="0.3">
      <c r="B57">
        <v>4</v>
      </c>
      <c r="C57" t="s">
        <v>60</v>
      </c>
      <c r="D57">
        <f>60*10</f>
        <v>600</v>
      </c>
      <c r="E57" t="s">
        <v>51</v>
      </c>
      <c r="F57" t="s">
        <v>51</v>
      </c>
      <c r="G57">
        <v>3</v>
      </c>
      <c r="H57">
        <v>50</v>
      </c>
      <c r="I57">
        <v>193</v>
      </c>
      <c r="J57" s="10" t="str">
        <f t="shared" ref="J57" si="77">_xlfn.TEXTJOIN("",FALSE,G57,":",H57,".",I57)</f>
        <v>3:50.193</v>
      </c>
      <c r="K57" s="10">
        <f t="shared" ref="K57" si="78">(G57*60)+(H57)+(I57/1000)</f>
        <v>230.19300000000001</v>
      </c>
      <c r="L57" s="12">
        <v>1</v>
      </c>
    </row>
    <row r="58" spans="1:12" x14ac:dyDescent="0.3">
      <c r="B58" s="1" t="s">
        <v>64</v>
      </c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x14ac:dyDescent="0.3">
      <c r="A59" t="s">
        <v>63</v>
      </c>
      <c r="B59">
        <v>1</v>
      </c>
      <c r="C59" t="s">
        <v>65</v>
      </c>
      <c r="D59">
        <f>3*60</f>
        <v>180</v>
      </c>
      <c r="E59" t="s">
        <v>51</v>
      </c>
      <c r="F59" t="s">
        <v>51</v>
      </c>
      <c r="G59">
        <v>3</v>
      </c>
      <c r="H59">
        <v>50</v>
      </c>
      <c r="I59">
        <v>138</v>
      </c>
      <c r="J59" s="10" t="str">
        <f t="shared" ref="J59:J62" si="79">_xlfn.TEXTJOIN("",FALSE,G59,":",H59,".",I59)</f>
        <v>3:50.138</v>
      </c>
      <c r="K59" s="10">
        <f t="shared" ref="K59:K62" si="80">(G59*60)+(H59)+(I59/1000)</f>
        <v>230.13800000000001</v>
      </c>
      <c r="L59" s="12">
        <v>3</v>
      </c>
    </row>
    <row r="60" spans="1:12" x14ac:dyDescent="0.3">
      <c r="A60" t="s">
        <v>63</v>
      </c>
      <c r="B60">
        <v>2</v>
      </c>
      <c r="C60" t="s">
        <v>66</v>
      </c>
      <c r="D60">
        <f>6*60</f>
        <v>360</v>
      </c>
      <c r="E60" t="s">
        <v>51</v>
      </c>
      <c r="F60" t="s">
        <v>51</v>
      </c>
      <c r="G60">
        <v>3</v>
      </c>
      <c r="H60">
        <v>47</v>
      </c>
      <c r="I60">
        <v>922</v>
      </c>
      <c r="J60" s="10" t="str">
        <f t="shared" si="79"/>
        <v>3:47.922</v>
      </c>
      <c r="K60" s="10">
        <f t="shared" si="80"/>
        <v>227.922</v>
      </c>
      <c r="L60" s="12">
        <v>1</v>
      </c>
    </row>
    <row r="61" spans="1:12" x14ac:dyDescent="0.3">
      <c r="A61" t="s">
        <v>67</v>
      </c>
      <c r="B61">
        <v>3</v>
      </c>
      <c r="C61" t="s">
        <v>68</v>
      </c>
      <c r="D61">
        <f>8*60</f>
        <v>480</v>
      </c>
      <c r="E61" t="s">
        <v>51</v>
      </c>
      <c r="F61" t="s">
        <v>51</v>
      </c>
      <c r="G61">
        <v>3</v>
      </c>
      <c r="H61">
        <v>41</v>
      </c>
      <c r="I61">
        <v>660</v>
      </c>
      <c r="J61" s="10" t="str">
        <f t="shared" si="79"/>
        <v>3:41.660</v>
      </c>
      <c r="K61" s="10">
        <f t="shared" si="80"/>
        <v>221.66</v>
      </c>
      <c r="L61" s="12">
        <v>0</v>
      </c>
    </row>
    <row r="62" spans="1:12" x14ac:dyDescent="0.3">
      <c r="A62" t="s">
        <v>72</v>
      </c>
      <c r="B62">
        <v>4</v>
      </c>
      <c r="C62" t="s">
        <v>73</v>
      </c>
      <c r="D62">
        <f>9*60</f>
        <v>540</v>
      </c>
      <c r="E62" t="s">
        <v>51</v>
      </c>
      <c r="F62" t="s">
        <v>51</v>
      </c>
      <c r="G62">
        <v>3</v>
      </c>
      <c r="H62">
        <v>41</v>
      </c>
      <c r="I62">
        <v>456</v>
      </c>
      <c r="J62" s="10" t="str">
        <f t="shared" si="79"/>
        <v>3:41.456</v>
      </c>
      <c r="K62" s="10">
        <f t="shared" si="80"/>
        <v>221.45599999999999</v>
      </c>
      <c r="L62" s="12">
        <v>0</v>
      </c>
    </row>
    <row r="63" spans="1:12" x14ac:dyDescent="0.3">
      <c r="A63" t="s">
        <v>74</v>
      </c>
      <c r="B63">
        <v>5</v>
      </c>
      <c r="C63" t="s">
        <v>75</v>
      </c>
      <c r="D63">
        <v>600</v>
      </c>
      <c r="E63" t="s">
        <v>51</v>
      </c>
      <c r="F63" t="s">
        <v>51</v>
      </c>
      <c r="G63">
        <v>3</v>
      </c>
      <c r="H63">
        <v>41</v>
      </c>
      <c r="I63">
        <v>456</v>
      </c>
      <c r="J63" s="10" t="str">
        <f t="shared" ref="J63" si="81">_xlfn.TEXTJOIN("",FALSE,G63,":",H63,".",I63)</f>
        <v>3:41.456</v>
      </c>
      <c r="K63" s="10">
        <f t="shared" ref="K63" si="82">(G63*60)+(H63)+(I63/1000)</f>
        <v>221.45599999999999</v>
      </c>
      <c r="L63" s="12">
        <v>0</v>
      </c>
    </row>
    <row r="64" spans="1:12" x14ac:dyDescent="0.3">
      <c r="B64" s="1" t="s">
        <v>69</v>
      </c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x14ac:dyDescent="0.3">
      <c r="A65" t="s">
        <v>63</v>
      </c>
      <c r="B65">
        <v>1</v>
      </c>
      <c r="C65" t="s">
        <v>70</v>
      </c>
      <c r="D65">
        <f>3*60</f>
        <v>180</v>
      </c>
      <c r="E65" t="s">
        <v>51</v>
      </c>
      <c r="F65" t="s">
        <v>51</v>
      </c>
      <c r="G65">
        <v>3</v>
      </c>
      <c r="H65">
        <v>57</v>
      </c>
      <c r="I65">
        <v>594</v>
      </c>
      <c r="J65" s="10" t="str">
        <f t="shared" ref="J65" si="83">_xlfn.TEXTJOIN("",FALSE,G65,":",H65,".",I65)</f>
        <v>3:57.594</v>
      </c>
      <c r="K65" s="10">
        <f t="shared" ref="K65" si="84">(G65*60)+(H65)+(I65/1000)</f>
        <v>237.59399999999999</v>
      </c>
      <c r="L65" s="12">
        <v>6</v>
      </c>
    </row>
    <row r="66" spans="1:12" x14ac:dyDescent="0.3">
      <c r="A66" t="s">
        <v>63</v>
      </c>
      <c r="B66">
        <v>2</v>
      </c>
      <c r="C66" t="s">
        <v>71</v>
      </c>
      <c r="D66">
        <f>6*60</f>
        <v>360</v>
      </c>
      <c r="E66" t="s">
        <v>51</v>
      </c>
      <c r="F66" t="s">
        <v>51</v>
      </c>
      <c r="J66" s="10"/>
      <c r="K66" s="10"/>
      <c r="L66" s="12"/>
    </row>
  </sheetData>
  <mergeCells count="20">
    <mergeCell ref="B58:L58"/>
    <mergeCell ref="B64:L64"/>
    <mergeCell ref="A17:A23"/>
    <mergeCell ref="B4:L4"/>
    <mergeCell ref="B24:L24"/>
    <mergeCell ref="A25:A31"/>
    <mergeCell ref="B53:L53"/>
    <mergeCell ref="C1:C3"/>
    <mergeCell ref="G1:K1"/>
    <mergeCell ref="J2:K3"/>
    <mergeCell ref="B1:B3"/>
    <mergeCell ref="A5:A16"/>
    <mergeCell ref="D1:D3"/>
    <mergeCell ref="E2:E3"/>
    <mergeCell ref="F2:F3"/>
    <mergeCell ref="E1:F1"/>
    <mergeCell ref="G2:G3"/>
    <mergeCell ref="H2:H3"/>
    <mergeCell ref="I2:I3"/>
    <mergeCell ref="L1:L3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Sixtium</dc:creator>
  <cp:lastModifiedBy>Sixtium</cp:lastModifiedBy>
  <dcterms:created xsi:type="dcterms:W3CDTF">2015-06-05T18:17:20Z</dcterms:created>
  <dcterms:modified xsi:type="dcterms:W3CDTF">2023-03-09T02:04:35Z</dcterms:modified>
</cp:coreProperties>
</file>