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5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la\Dropbox\FORMA 2\LAÇIN\HAZIR OLANLAR\KOMİFOREST\"/>
    </mc:Choice>
  </mc:AlternateContent>
  <xr:revisionPtr revIDLastSave="0" documentId="13_ncr:1_{7C0AA4B3-E2E2-4E59-AC52-12411A981351}" xr6:coauthVersionLast="47" xr6:coauthVersionMax="47" xr10:uidLastSave="{00000000-0000-0000-0000-000000000000}"/>
  <bookViews>
    <workbookView xWindow="1560" yWindow="1350" windowWidth="18345" windowHeight="14850" xr2:uid="{6A82CE14-1A4D-4362-BE73-327E2A40FB67}"/>
  </bookViews>
  <sheets>
    <sheet name="TOTAL" sheetId="8" r:id="rId1"/>
    <sheet name="01.12.2023-29.02.2024" sheetId="4" r:id="rId2"/>
    <sheet name="01.03.2024-31.03.2024" sheetId="5" r:id="rId3"/>
    <sheet name="01.04.2024-30.04.2024" sheetId="6" r:id="rId4"/>
    <sheet name="Tamamlanan işlər " sheetId="7" r:id="rId5"/>
  </sheets>
  <definedNames>
    <definedName name="_xlnm.Print_Area" localSheetId="2">'01.03.2024-31.03.2024'!$A$1:$O$59</definedName>
    <definedName name="_xlnm.Print_Area" localSheetId="3">'01.04.2024-30.04.2024'!$A$1:$O$55</definedName>
    <definedName name="_xlnm.Print_Area" localSheetId="1">'01.12.2023-29.02.2024'!$A$1:$O$132</definedName>
    <definedName name="_xlnm.Print_Area" localSheetId="4">'Tamamlanan işlər '!$A$1:$O$48</definedName>
    <definedName name="_xlnm.Print_Area" localSheetId="0">TOTAL!$A$1:$K$19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8" l="1"/>
  <c r="K10" i="8"/>
  <c r="F22" i="7"/>
  <c r="F25" i="7"/>
  <c r="F34" i="7"/>
  <c r="F33" i="7"/>
  <c r="O32" i="7"/>
  <c r="O35" i="7" s="1"/>
  <c r="O30" i="7"/>
  <c r="O29" i="7"/>
  <c r="O28" i="7"/>
  <c r="O26" i="7"/>
  <c r="O23" i="7"/>
  <c r="O19" i="7"/>
  <c r="O20" i="7" s="1"/>
  <c r="O16" i="7"/>
  <c r="O17" i="7" s="1"/>
  <c r="O13" i="7"/>
  <c r="O12" i="7"/>
  <c r="O11" i="7"/>
  <c r="O10" i="7"/>
  <c r="O9" i="7"/>
  <c r="O8" i="7"/>
  <c r="O14" i="7" s="1"/>
  <c r="O36" i="7" l="1"/>
  <c r="O37" i="7" s="1"/>
  <c r="O110" i="4" l="1"/>
  <c r="O111" i="4" s="1"/>
  <c r="O40" i="6"/>
  <c r="O39" i="6"/>
  <c r="O38" i="6"/>
  <c r="O34" i="6"/>
  <c r="O35" i="6" s="1"/>
  <c r="O32" i="6"/>
  <c r="O31" i="6"/>
  <c r="O30" i="6"/>
  <c r="O27" i="6"/>
  <c r="O26" i="6"/>
  <c r="O28" i="6" s="1"/>
  <c r="O23" i="6"/>
  <c r="O22" i="6"/>
  <c r="O24" i="6" s="1"/>
  <c r="O19" i="6"/>
  <c r="O20" i="6" s="1"/>
  <c r="O16" i="6"/>
  <c r="O15" i="6"/>
  <c r="O14" i="6"/>
  <c r="O13" i="6"/>
  <c r="O12" i="6"/>
  <c r="O17" i="6" s="1"/>
  <c r="O9" i="6"/>
  <c r="O8" i="6"/>
  <c r="O10" i="6" s="1"/>
  <c r="O46" i="5"/>
  <c r="O42" i="5"/>
  <c r="O41" i="5"/>
  <c r="O43" i="5" s="1"/>
  <c r="O38" i="5"/>
  <c r="O39" i="5" s="1"/>
  <c r="O35" i="5"/>
  <c r="O36" i="5" s="1"/>
  <c r="O33" i="5"/>
  <c r="O32" i="5"/>
  <c r="O31" i="5"/>
  <c r="O28" i="5"/>
  <c r="O27" i="5"/>
  <c r="O29" i="5" s="1"/>
  <c r="O24" i="5"/>
  <c r="O23" i="5"/>
  <c r="O25" i="5" s="1"/>
  <c r="O20" i="5"/>
  <c r="O21" i="5" s="1"/>
  <c r="O17" i="5"/>
  <c r="O16" i="5"/>
  <c r="O18" i="5" s="1"/>
  <c r="O15" i="5"/>
  <c r="O14" i="5"/>
  <c r="O13" i="5"/>
  <c r="O12" i="5"/>
  <c r="O9" i="5"/>
  <c r="O8" i="5"/>
  <c r="O10" i="5" s="1"/>
  <c r="O118" i="4"/>
  <c r="O119" i="4" s="1"/>
  <c r="O113" i="4"/>
  <c r="O109" i="4"/>
  <c r="O108" i="4"/>
  <c r="O107" i="4"/>
  <c r="O106" i="4"/>
  <c r="O105" i="4"/>
  <c r="O104" i="4"/>
  <c r="O103" i="4"/>
  <c r="O102" i="4"/>
  <c r="O101" i="4"/>
  <c r="O100" i="4"/>
  <c r="O99" i="4"/>
  <c r="O96" i="4"/>
  <c r="O95" i="4"/>
  <c r="O94" i="4"/>
  <c r="O93" i="4"/>
  <c r="O92" i="4"/>
  <c r="O89" i="4"/>
  <c r="O88" i="4"/>
  <c r="O87" i="4"/>
  <c r="O86" i="4"/>
  <c r="O85" i="4"/>
  <c r="O84" i="4"/>
  <c r="O83" i="4"/>
  <c r="O80" i="4"/>
  <c r="O79" i="4"/>
  <c r="O76" i="4"/>
  <c r="O77" i="4" s="1"/>
  <c r="O73" i="4"/>
  <c r="O72" i="4"/>
  <c r="O71" i="4"/>
  <c r="O70" i="4"/>
  <c r="O67" i="4"/>
  <c r="O66" i="4"/>
  <c r="O68" i="4" s="1"/>
  <c r="O63" i="4"/>
  <c r="O62" i="4"/>
  <c r="O59" i="4"/>
  <c r="O60" i="4" s="1"/>
  <c r="O56" i="4"/>
  <c r="O55" i="4"/>
  <c r="O54" i="4"/>
  <c r="O53" i="4"/>
  <c r="O50" i="4"/>
  <c r="O49" i="4"/>
  <c r="O48" i="4"/>
  <c r="O45" i="4"/>
  <c r="O44" i="4"/>
  <c r="O41" i="4"/>
  <c r="O40" i="4"/>
  <c r="O37" i="4"/>
  <c r="O36" i="4"/>
  <c r="O38" i="4" s="1"/>
  <c r="O33" i="4"/>
  <c r="O32" i="4"/>
  <c r="O29" i="4"/>
  <c r="O28" i="4"/>
  <c r="O30" i="4" s="1"/>
  <c r="O25" i="4"/>
  <c r="O24" i="4"/>
  <c r="O26" i="4" s="1"/>
  <c r="O21" i="4"/>
  <c r="O22" i="4" s="1"/>
  <c r="O18" i="4"/>
  <c r="O17" i="4"/>
  <c r="O16" i="4"/>
  <c r="O15" i="4"/>
  <c r="O12" i="4"/>
  <c r="O11" i="4"/>
  <c r="O10" i="4"/>
  <c r="O9" i="4"/>
  <c r="O8" i="4"/>
  <c r="E9" i="8"/>
  <c r="E8" i="8"/>
  <c r="O41" i="6" l="1"/>
  <c r="O43" i="6" s="1"/>
  <c r="O44" i="6" s="1"/>
  <c r="O42" i="4"/>
  <c r="O64" i="4"/>
  <c r="O57" i="4"/>
  <c r="O90" i="4"/>
  <c r="O47" i="5"/>
  <c r="O48" i="5" s="1"/>
  <c r="O97" i="4"/>
  <c r="O116" i="4"/>
  <c r="O34" i="4"/>
  <c r="O81" i="4"/>
  <c r="O13" i="4"/>
  <c r="O19" i="4"/>
  <c r="O46" i="4"/>
  <c r="O74" i="4"/>
  <c r="O51" i="4"/>
  <c r="K8" i="8" l="1"/>
  <c r="M49" i="5"/>
  <c r="L49" i="5" s="1"/>
  <c r="K9" i="8"/>
  <c r="M45" i="6"/>
  <c r="L45" i="6" s="1"/>
  <c r="O120" i="4"/>
  <c r="F41" i="6"/>
  <c r="F9" i="7"/>
  <c r="F10" i="7"/>
  <c r="F11" i="7"/>
  <c r="F12" i="7"/>
  <c r="F13" i="7"/>
  <c r="F16" i="7"/>
  <c r="F17" i="7" s="1"/>
  <c r="F19" i="7"/>
  <c r="F20" i="7" s="1"/>
  <c r="F23" i="7"/>
  <c r="F26" i="7"/>
  <c r="F28" i="7"/>
  <c r="F30" i="7" s="1"/>
  <c r="F29" i="7"/>
  <c r="F32" i="7"/>
  <c r="F35" i="7" l="1"/>
  <c r="K7" i="8"/>
  <c r="M121" i="4"/>
  <c r="L121" i="4" s="1"/>
  <c r="F30" i="6"/>
  <c r="F32" i="6" s="1"/>
  <c r="F9" i="6"/>
  <c r="F12" i="6"/>
  <c r="F13" i="6"/>
  <c r="F14" i="6"/>
  <c r="F15" i="6"/>
  <c r="F16" i="6"/>
  <c r="F19" i="6"/>
  <c r="F20" i="6" s="1"/>
  <c r="F22" i="6"/>
  <c r="F24" i="6" s="1"/>
  <c r="F23" i="6"/>
  <c r="F26" i="6"/>
  <c r="F27" i="6"/>
  <c r="F28" i="6" s="1"/>
  <c r="F31" i="6"/>
  <c r="F34" i="6"/>
  <c r="F35" i="6" s="1"/>
  <c r="F38" i="6"/>
  <c r="F39" i="6"/>
  <c r="F40" i="6"/>
  <c r="F17" i="6" l="1"/>
  <c r="F8" i="5"/>
  <c r="F9" i="5"/>
  <c r="F12" i="5"/>
  <c r="F13" i="5"/>
  <c r="F14" i="5"/>
  <c r="F15" i="5"/>
  <c r="F16" i="5"/>
  <c r="F17" i="5"/>
  <c r="F20" i="5"/>
  <c r="F21" i="5" s="1"/>
  <c r="F23" i="5"/>
  <c r="F25" i="5" s="1"/>
  <c r="F24" i="5"/>
  <c r="F27" i="5"/>
  <c r="F28" i="5"/>
  <c r="F31" i="5"/>
  <c r="F32" i="5"/>
  <c r="F35" i="5"/>
  <c r="F36" i="5" s="1"/>
  <c r="F38" i="5"/>
  <c r="F39" i="5" s="1"/>
  <c r="F41" i="5"/>
  <c r="F43" i="5" s="1"/>
  <c r="F42" i="5"/>
  <c r="F45" i="5"/>
  <c r="F46" i="5" s="1"/>
  <c r="F33" i="5" l="1"/>
  <c r="F10" i="5"/>
  <c r="F29" i="5"/>
  <c r="F18" i="5"/>
  <c r="F70" i="4"/>
  <c r="F71" i="4"/>
  <c r="F72" i="4"/>
  <c r="F73" i="4"/>
  <c r="F76" i="4"/>
  <c r="F77" i="4" s="1"/>
  <c r="F79" i="4"/>
  <c r="F80" i="4"/>
  <c r="F83" i="4"/>
  <c r="F84" i="4"/>
  <c r="F85" i="4"/>
  <c r="F86" i="4"/>
  <c r="F87" i="4"/>
  <c r="F88" i="4"/>
  <c r="F89" i="4"/>
  <c r="F92" i="4"/>
  <c r="F93" i="4"/>
  <c r="F94" i="4"/>
  <c r="F95" i="4"/>
  <c r="F96" i="4"/>
  <c r="F99" i="4"/>
  <c r="F100" i="4"/>
  <c r="F101" i="4"/>
  <c r="F102" i="4"/>
  <c r="F103" i="4"/>
  <c r="F104" i="4"/>
  <c r="F105" i="4"/>
  <c r="F106" i="4"/>
  <c r="F107" i="4"/>
  <c r="F108" i="4"/>
  <c r="F109" i="4"/>
  <c r="F112" i="4"/>
  <c r="F113" i="4"/>
  <c r="F114" i="4"/>
  <c r="F117" i="4"/>
  <c r="F118" i="4" s="1"/>
  <c r="F62" i="4"/>
  <c r="F63" i="4"/>
  <c r="F66" i="4"/>
  <c r="F67" i="4"/>
  <c r="F40" i="4"/>
  <c r="F41" i="4"/>
  <c r="F44" i="4"/>
  <c r="F45" i="4"/>
  <c r="F48" i="4"/>
  <c r="F49" i="4"/>
  <c r="F50" i="4"/>
  <c r="F53" i="4"/>
  <c r="F54" i="4"/>
  <c r="F55" i="4"/>
  <c r="F56" i="4"/>
  <c r="F59" i="4"/>
  <c r="F60" i="4" s="1"/>
  <c r="F16" i="4"/>
  <c r="F17" i="4"/>
  <c r="F18" i="4"/>
  <c r="F21" i="4"/>
  <c r="F22" i="4" s="1"/>
  <c r="F24" i="4"/>
  <c r="F25" i="4"/>
  <c r="F28" i="4"/>
  <c r="F29" i="4"/>
  <c r="F9" i="4"/>
  <c r="F10" i="4"/>
  <c r="F11" i="4"/>
  <c r="F12" i="4"/>
  <c r="F26" i="4" l="1"/>
  <c r="F81" i="4"/>
  <c r="F46" i="4"/>
  <c r="F97" i="4"/>
  <c r="F74" i="4"/>
  <c r="F68" i="4"/>
  <c r="F42" i="4"/>
  <c r="F64" i="4"/>
  <c r="F47" i="5"/>
  <c r="F48" i="5" s="1"/>
  <c r="F30" i="4"/>
  <c r="F51" i="4"/>
  <c r="F110" i="4"/>
  <c r="F90" i="4"/>
  <c r="F57" i="4"/>
  <c r="F115" i="4"/>
  <c r="F8" i="7"/>
  <c r="F14" i="7" s="1"/>
  <c r="F36" i="7" s="1"/>
  <c r="F8" i="6"/>
  <c r="F10" i="6" s="1"/>
  <c r="F43" i="6" s="1"/>
  <c r="F37" i="4"/>
  <c r="F36" i="4"/>
  <c r="F38" i="4" s="1"/>
  <c r="F33" i="4"/>
  <c r="F32" i="4"/>
  <c r="F15" i="4"/>
  <c r="F19" i="4" s="1"/>
  <c r="F8" i="4"/>
  <c r="F34" i="4" l="1"/>
  <c r="F13" i="4"/>
  <c r="F37" i="7"/>
  <c r="K12" i="8" l="1"/>
  <c r="E10" i="8"/>
  <c r="F120" i="4"/>
  <c r="E7" i="8" s="1"/>
  <c r="F44" i="6"/>
  <c r="E12" i="8" l="1"/>
  <c r="J16" i="8" s="1"/>
  <c r="K16" i="8" l="1"/>
</calcChain>
</file>

<file path=xl/sharedStrings.xml><?xml version="1.0" encoding="utf-8"?>
<sst xmlns="http://schemas.openxmlformats.org/spreadsheetml/2006/main" count="790" uniqueCount="154">
  <si>
    <t>№</t>
  </si>
  <si>
    <t>İşlərin adı</t>
  </si>
  <si>
    <t>Ölçü
Vahidi</t>
  </si>
  <si>
    <t>Miqdarı</t>
  </si>
  <si>
    <t>Vahidin
Dəyəri</t>
  </si>
  <si>
    <t>Cəmi</t>
  </si>
  <si>
    <t>CƏMİ</t>
  </si>
  <si>
    <t>TOPLAM</t>
  </si>
  <si>
    <t>ƏRAZİ :</t>
  </si>
  <si>
    <t>TARİX :</t>
  </si>
  <si>
    <t>BİNA № :</t>
  </si>
  <si>
    <r>
      <t xml:space="preserve">SİFARİŞÇİ : </t>
    </r>
    <r>
      <rPr>
        <sz val="22"/>
        <color theme="1"/>
        <rFont val="Times New Roman"/>
        <family val="1"/>
      </rPr>
      <t>"BAKI ABADLIQ XİDMƏTİ" MMC</t>
    </r>
  </si>
  <si>
    <t>__________________________________</t>
  </si>
  <si>
    <t>TƏHVİL ALDI</t>
  </si>
  <si>
    <t xml:space="preserve">                                     TƏHVİL VERDİ</t>
  </si>
  <si>
    <t xml:space="preserve">                     __________________________________</t>
  </si>
  <si>
    <t>Mobilizasiya işləri</t>
  </si>
  <si>
    <t>TIR 01.12.2023-31.12.2023</t>
  </si>
  <si>
    <t>reys</t>
  </si>
  <si>
    <t>TIR 01.01.2024-31.01.2024</t>
  </si>
  <si>
    <t>Reys</t>
  </si>
  <si>
    <t>TIR 01.02.2024-29.02.2024</t>
  </si>
  <si>
    <t>Evakuator</t>
  </si>
  <si>
    <t>EV-464</t>
  </si>
  <si>
    <t>Thermo perilanın vurulması</t>
  </si>
  <si>
    <t>PM</t>
  </si>
  <si>
    <t>Bisetka tavanına thermo üzləməsinin vurulması (material+işçilik)</t>
  </si>
  <si>
    <t>M2</t>
  </si>
  <si>
    <t>Bisetka frontunun thermo vurulması (yalnız işçilik)</t>
  </si>
  <si>
    <t>Bisetka frontunun thermo vurulması (yalnız material)</t>
  </si>
  <si>
    <t>m2</t>
  </si>
  <si>
    <t>EV-33</t>
  </si>
  <si>
    <t>EV-613</t>
  </si>
  <si>
    <t>Pəncərələrin thermo üzləmənin vurulması (yalnız material)</t>
  </si>
  <si>
    <t>Pəncərələrin thermo üzləmənin vurulması (yalnız işçilik)</t>
  </si>
  <si>
    <t>EV-614</t>
  </si>
  <si>
    <t>EV-612</t>
  </si>
  <si>
    <t>EV-705</t>
  </si>
  <si>
    <t>EV-460</t>
  </si>
  <si>
    <t>Fronton Çıxıntısına thermo üzlənməsi (yalnız işçilik)</t>
  </si>
  <si>
    <t>Fronton Çıxıntısına thermo üzlənməsi (yalnız material)</t>
  </si>
  <si>
    <t>EV-42</t>
  </si>
  <si>
    <t>Balkon fronton çıxıntısına thermo üzlənməsi (yalnız işçilik)</t>
  </si>
  <si>
    <t>Balkon fronton çıxıntısına thermo üzlənməsi (yalnız material)</t>
  </si>
  <si>
    <t>EV-626</t>
  </si>
  <si>
    <t>Pilləkənin thermo üzlənməsi (yalnız material)</t>
  </si>
  <si>
    <t>Pilləkənin thermo üzlənməsi (yalnız işçilik)</t>
  </si>
  <si>
    <t>EV-329</t>
  </si>
  <si>
    <t>EV-544</t>
  </si>
  <si>
    <t>Darvaza ətrafı thermo üzlənmsəi (Material+işçilik)</t>
  </si>
  <si>
    <t>EV-418</t>
  </si>
  <si>
    <t>EV-51</t>
  </si>
  <si>
    <t>Darvaza ətrafı thermo üzlənmsəi (yalnız material)</t>
  </si>
  <si>
    <t>Darvaza ətrafı thermo üzlənmsəi (yalnız işçilik)</t>
  </si>
  <si>
    <t>EV-516</t>
  </si>
  <si>
    <t>Balkon fronton çıxıntısına thermo üzlənməsi (material+işçilik)</t>
  </si>
  <si>
    <t>Kalonlara thermo üzlənmənməsi (yalnız material)</t>
  </si>
  <si>
    <t>Kalonlara thermo üzlənmənməsi (yalnız işçilik)</t>
  </si>
  <si>
    <t>EV-752</t>
  </si>
  <si>
    <t>GİL SEXİ</t>
  </si>
  <si>
    <t>Konteynerin ətrafına thermo üzlənməsi (yalnız material)</t>
  </si>
  <si>
    <t>Konteynerin ətrafına thermo üzlənməsi (yalnız işçilik)</t>
  </si>
  <si>
    <t>EV-287</t>
  </si>
  <si>
    <t>Fasadın thermo üzlənməsi (material+işçilik)</t>
  </si>
  <si>
    <t>Fasadın thermo kalonlara vurulması (yalnız material)</t>
  </si>
  <si>
    <t>Fasadın thermo kalonlara vurulması (yalnız işçilik)</t>
  </si>
  <si>
    <t>EV-336</t>
  </si>
  <si>
    <t>Fasadın thermo üzlənməsi (yalnız işçilik)</t>
  </si>
  <si>
    <t>Fasadın thermo  vurulması (yalnız material)</t>
  </si>
  <si>
    <t>Məhəcərlərin vurulması (yalnız işçilik)</t>
  </si>
  <si>
    <t>EV-488</t>
  </si>
  <si>
    <t>Bisetka tumbalarına thermo vurulması (yalnız material)</t>
  </si>
  <si>
    <t>Bisetka tumbalarına thermo vurulması (yalnız işçilik)</t>
  </si>
  <si>
    <t>Ev çıxıntısının tavanın thermo üzlənməsi (material+işçilik)</t>
  </si>
  <si>
    <t>Tumbaların thermo üzlənməsi (yalnız material)</t>
  </si>
  <si>
    <t>Tumbaların thermo üzlənməsi (yalnız işçilik)</t>
  </si>
  <si>
    <t xml:space="preserve">Thermo preilanın vurulması </t>
  </si>
  <si>
    <t>Pm</t>
  </si>
  <si>
    <t>İŞÇİLƏRİN YEMƏK TƏMİNATI</t>
  </si>
  <si>
    <t>01.12.2023-31.12.2023</t>
  </si>
  <si>
    <t>nəfər</t>
  </si>
  <si>
    <t>01.01.2024-31.01.2024</t>
  </si>
  <si>
    <t>01.02.2024-29.02.2024</t>
  </si>
  <si>
    <t>DARVAZALAR</t>
  </si>
  <si>
    <t>Thermo qapıların qoyulması (material+quraşdırılması)</t>
  </si>
  <si>
    <t>dəst</t>
  </si>
  <si>
    <t>LAÇIN</t>
  </si>
  <si>
    <t>01.12.2023-29.02.2024</t>
  </si>
  <si>
    <t xml:space="preserve">Evakuator </t>
  </si>
  <si>
    <t>Ford</t>
  </si>
  <si>
    <t>Pəncərə ətarfı thermo üzləmə vurulması (yalnız material)</t>
  </si>
  <si>
    <t>Pəncərə ətarfı thermo üzləmə vurulması (yalnız işçilik)</t>
  </si>
  <si>
    <t>pm</t>
  </si>
  <si>
    <t>Ev kalonlarına thermo üzləmənin vurulması (alnız material)</t>
  </si>
  <si>
    <t>Ev kalonlarına thermo üzləmənin vurulması (alnız işçilik)</t>
  </si>
  <si>
    <t>Qapı ətrafı thermo üzləmə vurulması (yalnız material)</t>
  </si>
  <si>
    <t>Qapı ətrafı thermo üzləmə vurulması (yalnız işçilik)</t>
  </si>
  <si>
    <t>Bisetka fasadın thermo üzlənməsi (material+işçilik)</t>
  </si>
  <si>
    <t>EV-778</t>
  </si>
  <si>
    <t>Qapı ətrafı thermo üzlənmə vurulması (yalnız material)</t>
  </si>
  <si>
    <t>Qapı ətrafı thermo üzlənmə vurulması (yalnız işçilik)</t>
  </si>
  <si>
    <t>EV-791</t>
  </si>
  <si>
    <t>EV-441</t>
  </si>
  <si>
    <t>EV-269</t>
  </si>
  <si>
    <t>Həyətə thermo yellənçiyin yığılması</t>
  </si>
  <si>
    <t>ədəd</t>
  </si>
  <si>
    <t>Ümumi işlər</t>
  </si>
  <si>
    <t>Termo qapıların qoyulması (material+quraşdırılması)</t>
  </si>
  <si>
    <t>Yol qırağı perila vurulması (teras)</t>
  </si>
  <si>
    <t>İşçilərin yemək təminatı 01.03.2024-31.03.2024</t>
  </si>
  <si>
    <t>01.03.2024-31.03.2024</t>
  </si>
  <si>
    <t>Evakuator 01.04.2024-30.04.2024</t>
  </si>
  <si>
    <t>TIR   01.04.2024-30.04.2024</t>
  </si>
  <si>
    <t>Pilləkan altı thermo üzləmə (material+işçilik)</t>
  </si>
  <si>
    <t>Pilləkan tumbalalarına thermo üzlənməsi (yalnız material)</t>
  </si>
  <si>
    <t>Pilləkan tumbalalarına thermo üzlənməsi (yalnız işçilik)</t>
  </si>
  <si>
    <t>Pilləkan ətrafı thermo üzlənməsi (yalnız material)</t>
  </si>
  <si>
    <t>Pilləkan ətrafı thermo üzlənməsi (yalnız işçilik)</t>
  </si>
  <si>
    <t>TİKİŞ FABRİKİ</t>
  </si>
  <si>
    <t>Su çəni ətarı thermo üzlənməsi (material+işçilik)</t>
  </si>
  <si>
    <t>BERG ARXASI KONTEYNER</t>
  </si>
  <si>
    <t>EV-138</t>
  </si>
  <si>
    <t>Pəncərə ətrafı thermo üzlənməsi (yalnız material)</t>
  </si>
  <si>
    <t>Pəncərə ətrafı thermo üzlənməsi (yalnız işçilik)</t>
  </si>
  <si>
    <t>EV-67</t>
  </si>
  <si>
    <t>EV-187</t>
  </si>
  <si>
    <t>Thermo yellənçək quraşdırılması (material+işçilik)</t>
  </si>
  <si>
    <t>Çay kənarı körpünün yenilənməsi</t>
  </si>
  <si>
    <t>Thermo qapıların qoyulması (material+işçilik)</t>
  </si>
  <si>
    <t>İşçilərin yemək təminatı  01.04.2024-30.04.2024</t>
  </si>
  <si>
    <t>Çay ətrafı emprenye reykaların vurulması</t>
  </si>
  <si>
    <t>01.04.2024-30.04.2024</t>
  </si>
  <si>
    <t>EV-565</t>
  </si>
  <si>
    <t>EV-145</t>
  </si>
  <si>
    <t>Thermo məhəccərin vurulmasi perilla (material+işçilik)</t>
  </si>
  <si>
    <t>Qaraj qapısının quraşdırılması</t>
  </si>
  <si>
    <t>EV-190</t>
  </si>
  <si>
    <t>Çol qapının sökülüb yığılması (yalnız işçilik)</t>
  </si>
  <si>
    <t>EV-363</t>
  </si>
  <si>
    <t>Çöl qapının sökülüb yığılması (yalnız işçilik)</t>
  </si>
  <si>
    <t>Besetka sütünlarının thermo taxta ilə üzlənməsi (yalnız material)</t>
  </si>
  <si>
    <t>Besetka sütünlarının thermo taxta ilə üzlənməsi (yalnız işçilik)</t>
  </si>
  <si>
    <t>THERMO QAPILAR</t>
  </si>
  <si>
    <t>Thermo qapıların quraşdırılması (material+işçilik)</t>
  </si>
  <si>
    <t>Thermo qapıların quraşdırılması tək qapı (material+işçilik)</t>
  </si>
  <si>
    <t>Thermo darvazaların təmiri</t>
  </si>
  <si>
    <t>Sonuncu yazılmayan işlər</t>
  </si>
  <si>
    <t>PODRATÇI : "KOMİFOREST"MMC</t>
  </si>
  <si>
    <t>ADRESS</t>
  </si>
  <si>
    <t>DƏYƏRİ</t>
  </si>
  <si>
    <r>
      <t xml:space="preserve">PODRATÇI : </t>
    </r>
    <r>
      <rPr>
        <sz val="22"/>
        <color theme="1"/>
        <rFont val="Times New Roman"/>
        <family val="1"/>
      </rPr>
      <t>"KOMİFOREST"MMC</t>
    </r>
  </si>
  <si>
    <t xml:space="preserve">Tamamlanan işlər </t>
  </si>
  <si>
    <t>Uqolnik</t>
  </si>
  <si>
    <t>FƏRQ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</si>
</sst>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\ \a\z;_(* \(#,##0.00\ \a\z;_(&quot;$&quot;* &quot;-&quot;??_);_(@_)"/>
    <numFmt numFmtId="165" formatCode="_(* #,##0.00\ \a\z;_(* \-\ #,##0.00\ \a\z;_(&quot;$&quot;* &quot;-&quot;??_);_(@_)"/>
    <numFmt numFmtId="166" formatCode="_-* #,##0.00\ _₼_-;\-* #,##0.00\ _₼_-;_-* &quot;-&quot;??\ _₼_-;_-@_-"/>
  </numFmts>
  <fonts count="28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sz val="18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22"/>
      <color theme="1"/>
      <name val="Times New Roman"/>
      <family val="1"/>
    </font>
    <font>
      <b/>
      <sz val="22"/>
      <color theme="1"/>
      <name val="Times New Roman"/>
      <family val="1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Times New Roman"/>
      <family val="1"/>
    </font>
    <font>
      <sz val="16"/>
      <name val="Times New Roman"/>
      <family val="1"/>
    </font>
    <font>
      <b/>
      <sz val="18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sz val="18"/>
      <color theme="1"/>
      <name val="Times New Roman"/>
      <family val="1"/>
      <charset val="204"/>
    </font>
    <font>
      <sz val="16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name val="Calibri"/>
      <family val="2"/>
      <scheme val="minor"/>
    </font>
    <font>
      <b/>
      <sz val="18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sz val="20"/>
      <name val="Calibri Light"/>
      <family val="1"/>
      <scheme val="major"/>
    </font>
    <font>
      <b/>
      <sz val="20"/>
      <color rgb="FFFF0000"/>
      <name val="Calibri Light"/>
      <family val="1"/>
      <scheme val="maj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">
    <xf numFmtId="0" fontId="0" fillId="0" borderId="0"/>
    <xf numFmtId="0" fontId="21" fillId="0" borderId="0" applyNumberFormat="0" applyFill="0" applyBorder="0" applyAlignment="0" applyProtection="0"/>
    <xf numFmtId="9" fontId="27" fillId="0" borderId="0" applyFont="0" applyFill="0" applyBorder="0" applyAlignment="0" applyProtection="0"/>
  </cellStyleXfs>
  <cellXfs count="149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0" fontId="2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164" fontId="4" fillId="3" borderId="1" xfId="0" applyNumberFormat="1" applyFont="1" applyFill="1" applyBorder="1" applyAlignment="1">
      <alignment horizontal="right" vertical="center"/>
    </xf>
    <xf numFmtId="164" fontId="1" fillId="0" borderId="1" xfId="0" applyNumberFormat="1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 wrapText="1"/>
    </xf>
    <xf numFmtId="164" fontId="6" fillId="4" borderId="13" xfId="0" applyNumberFormat="1" applyFont="1" applyFill="1" applyBorder="1" applyAlignment="1">
      <alignment vertical="center"/>
    </xf>
    <xf numFmtId="0" fontId="12" fillId="5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2" fillId="4" borderId="13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164" fontId="11" fillId="4" borderId="1" xfId="0" applyNumberFormat="1" applyFont="1" applyFill="1" applyBorder="1" applyAlignment="1">
      <alignment horizontal="center" vertical="center" wrapText="1"/>
    </xf>
    <xf numFmtId="164" fontId="11" fillId="4" borderId="13" xfId="0" applyNumberFormat="1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top"/>
    </xf>
    <xf numFmtId="164" fontId="14" fillId="0" borderId="1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164" fontId="14" fillId="4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64" fontId="15" fillId="4" borderId="1" xfId="0" applyNumberFormat="1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right" vertical="center"/>
    </xf>
    <xf numFmtId="164" fontId="1" fillId="3" borderId="1" xfId="0" applyNumberFormat="1" applyFont="1" applyFill="1" applyBorder="1" applyAlignment="1">
      <alignment vertical="center"/>
    </xf>
    <xf numFmtId="164" fontId="2" fillId="6" borderId="1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4" fontId="7" fillId="0" borderId="6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23" fillId="2" borderId="1" xfId="0" applyNumberFormat="1" applyFont="1" applyFill="1" applyBorder="1" applyAlignment="1">
      <alignment horizontal="right" vertical="center"/>
    </xf>
    <xf numFmtId="165" fontId="25" fillId="7" borderId="1" xfId="0" applyNumberFormat="1" applyFont="1" applyFill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0" fontId="22" fillId="2" borderId="14" xfId="1" applyFont="1" applyFill="1" applyBorder="1" applyAlignment="1">
      <alignment horizontal="left" vertical="center"/>
    </xf>
    <xf numFmtId="0" fontId="22" fillId="2" borderId="15" xfId="1" applyFont="1" applyFill="1" applyBorder="1" applyAlignment="1">
      <alignment horizontal="left" vertical="center"/>
    </xf>
    <xf numFmtId="0" fontId="22" fillId="2" borderId="16" xfId="1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164" fontId="6" fillId="7" borderId="1" xfId="0" applyNumberFormat="1" applyFont="1" applyFill="1" applyBorder="1" applyAlignment="1">
      <alignment horizontal="center" vertical="center" wrapText="1"/>
    </xf>
    <xf numFmtId="165" fontId="25" fillId="9" borderId="19" xfId="0" applyNumberFormat="1" applyFont="1" applyFill="1" applyBorder="1" applyAlignment="1">
      <alignment horizontal="right" vertical="center"/>
    </xf>
    <xf numFmtId="165" fontId="25" fillId="9" borderId="13" xfId="0" applyNumberFormat="1" applyFont="1" applyFill="1" applyBorder="1" applyAlignment="1">
      <alignment horizontal="right" vertical="center"/>
    </xf>
    <xf numFmtId="165" fontId="26" fillId="9" borderId="13" xfId="0" applyNumberFormat="1" applyFont="1" applyFill="1" applyBorder="1" applyAlignment="1">
      <alignment horizontal="right" vertical="center"/>
    </xf>
    <xf numFmtId="165" fontId="25" fillId="9" borderId="24" xfId="0" applyNumberFormat="1" applyFont="1" applyFill="1" applyBorder="1" applyAlignment="1">
      <alignment horizontal="right" vertical="center"/>
    </xf>
    <xf numFmtId="0" fontId="4" fillId="3" borderId="25" xfId="0" applyFont="1" applyFill="1" applyBorder="1" applyAlignment="1">
      <alignment vertical="center"/>
    </xf>
    <xf numFmtId="0" fontId="4" fillId="3" borderId="25" xfId="0" applyFont="1" applyFill="1" applyBorder="1" applyAlignment="1">
      <alignment horizontal="right" vertical="center"/>
    </xf>
    <xf numFmtId="164" fontId="1" fillId="3" borderId="25" xfId="0" applyNumberFormat="1" applyFont="1" applyFill="1" applyBorder="1" applyAlignment="1">
      <alignment vertical="center"/>
    </xf>
    <xf numFmtId="9" fontId="1" fillId="9" borderId="1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164" fontId="6" fillId="8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22" fillId="2" borderId="14" xfId="1" applyFont="1" applyFill="1" applyBorder="1" applyAlignment="1">
      <alignment horizontal="left" vertical="center"/>
    </xf>
    <xf numFmtId="0" fontId="22" fillId="2" borderId="15" xfId="1" applyFont="1" applyFill="1" applyBorder="1" applyAlignment="1">
      <alignment horizontal="left" vertical="center"/>
    </xf>
    <xf numFmtId="0" fontId="22" fillId="2" borderId="16" xfId="1" applyFont="1" applyFill="1" applyBorder="1" applyAlignment="1">
      <alignment horizontal="left" vertical="center"/>
    </xf>
    <xf numFmtId="0" fontId="24" fillId="0" borderId="1" xfId="0" applyFont="1" applyBorder="1" applyAlignment="1">
      <alignment horizontal="right" vertical="center"/>
    </xf>
    <xf numFmtId="0" fontId="1" fillId="9" borderId="17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9" fontId="1" fillId="9" borderId="18" xfId="2" applyFont="1" applyFill="1" applyBorder="1" applyAlignment="1">
      <alignment horizontal="center" vertical="center"/>
    </xf>
    <xf numFmtId="9" fontId="1" fillId="9" borderId="21" xfId="2" applyFont="1" applyFill="1" applyBorder="1" applyAlignment="1">
      <alignment horizontal="center" vertical="center"/>
    </xf>
    <xf numFmtId="9" fontId="1" fillId="9" borderId="23" xfId="2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276225</xdr:colOff>
          <xdr:row>0</xdr:row>
          <xdr:rowOff>57150</xdr:rowOff>
        </xdr:from>
        <xdr:to>
          <xdr:col>0</xdr:col>
          <xdr:colOff>2324100</xdr:colOff>
          <xdr:row>4</xdr:row>
          <xdr:rowOff>323850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276225</xdr:colOff>
          <xdr:row>0</xdr:row>
          <xdr:rowOff>57150</xdr:rowOff>
        </xdr:from>
        <xdr:to>
          <xdr:col>6</xdr:col>
          <xdr:colOff>2324100</xdr:colOff>
          <xdr:row>4</xdr:row>
          <xdr:rowOff>323850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0</xdr:row>
          <xdr:rowOff>123825</xdr:rowOff>
        </xdr:from>
        <xdr:to>
          <xdr:col>1</xdr:col>
          <xdr:colOff>2543175</xdr:colOff>
          <xdr:row>4</xdr:row>
          <xdr:rowOff>390525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361950</xdr:colOff>
          <xdr:row>0</xdr:row>
          <xdr:rowOff>123825</xdr:rowOff>
        </xdr:from>
        <xdr:to>
          <xdr:col>10</xdr:col>
          <xdr:colOff>2543175</xdr:colOff>
          <xdr:row>4</xdr:row>
          <xdr:rowOff>390525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0</xdr:row>
          <xdr:rowOff>123825</xdr:rowOff>
        </xdr:from>
        <xdr:to>
          <xdr:col>1</xdr:col>
          <xdr:colOff>2543175</xdr:colOff>
          <xdr:row>4</xdr:row>
          <xdr:rowOff>390525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361950</xdr:colOff>
          <xdr:row>0</xdr:row>
          <xdr:rowOff>123825</xdr:rowOff>
        </xdr:from>
        <xdr:to>
          <xdr:col>10</xdr:col>
          <xdr:colOff>2543175</xdr:colOff>
          <xdr:row>4</xdr:row>
          <xdr:rowOff>390525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0</xdr:row>
          <xdr:rowOff>123825</xdr:rowOff>
        </xdr:from>
        <xdr:to>
          <xdr:col>1</xdr:col>
          <xdr:colOff>2543175</xdr:colOff>
          <xdr:row>4</xdr:row>
          <xdr:rowOff>390525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361950</xdr:colOff>
          <xdr:row>0</xdr:row>
          <xdr:rowOff>123825</xdr:rowOff>
        </xdr:from>
        <xdr:to>
          <xdr:col>10</xdr:col>
          <xdr:colOff>2543175</xdr:colOff>
          <xdr:row>4</xdr:row>
          <xdr:rowOff>390525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0</xdr:row>
          <xdr:rowOff>123825</xdr:rowOff>
        </xdr:from>
        <xdr:to>
          <xdr:col>1</xdr:col>
          <xdr:colOff>2543175</xdr:colOff>
          <xdr:row>4</xdr:row>
          <xdr:rowOff>390525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361950</xdr:colOff>
          <xdr:row>0</xdr:row>
          <xdr:rowOff>123825</xdr:rowOff>
        </xdr:from>
        <xdr:to>
          <xdr:col>10</xdr:col>
          <xdr:colOff>2543175</xdr:colOff>
          <xdr:row>4</xdr:row>
          <xdr:rowOff>390525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7883A9E8-3733-4E0D-8D54-64D0891CDC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73CB825-0130-4435-99C5-7332A2DAF7F0}">
  <we:reference id="wa200004935" version="6.0.0.0" store="en-US" storeType="OMEX"/>
  <we:alternateReferences>
    <we:reference id="WA200004935" version="6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_xldudf_FORMULABOT_CLASSIFY</we:customFunctionIds>
        <we:customFunctionIds>_xldudf_FORMULABOT_EXTRACT</we:customFunctionIds>
        <we:customFunctionIds>_xldudf_FORMULABOT_SENTIMENT</we:customFunctionIds>
        <we:customFunctionIds>_xldudf_FORMULABOT_INFO</we:customFunctionIds>
        <we:customFunctionIds>_xldudf_FORMULABOT_FREEFORM</we:customFunctionIds>
        <we:customFunctionIds>_xldudf_FORMULABOT_INFER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7541-BCC7-4657-8088-A1CC2E17ED05}">
  <sheetPr>
    <pageSetUpPr fitToPage="1"/>
  </sheetPr>
  <dimension ref="A1:V19"/>
  <sheetViews>
    <sheetView tabSelected="1" view="pageBreakPreview" zoomScale="60" zoomScaleNormal="55" workbookViewId="0">
      <pane ySplit="6" topLeftCell="A7" activePane="bottomLeft" state="frozen"/>
      <selection activeCell="J54" sqref="J54"/>
      <selection pane="bottomLeft" activeCell="G26" sqref="G26"/>
    </sheetView>
  </sheetViews>
  <sheetFormatPr defaultColWidth="9.140625" defaultRowHeight="15" x14ac:dyDescent="0.25"/>
  <cols>
    <col min="1" max="1" width="78.5703125" style="101" customWidth="1"/>
    <col min="2" max="2" width="22.28515625" style="101" bestFit="1" customWidth="1"/>
    <col min="3" max="3" width="27" style="101" customWidth="1"/>
    <col min="4" max="4" width="17.5703125" style="101" customWidth="1"/>
    <col min="5" max="5" width="38.85546875" style="101" customWidth="1"/>
    <col min="6" max="6" width="16.28515625" style="101" bestFit="1" customWidth="1"/>
    <col min="7" max="7" width="78.5703125" style="101" customWidth="1"/>
    <col min="8" max="8" width="22.28515625" style="101" bestFit="1" customWidth="1"/>
    <col min="9" max="9" width="27" style="101" customWidth="1"/>
    <col min="10" max="10" width="17.5703125" style="101" customWidth="1"/>
    <col min="11" max="11" width="38.85546875" style="101" customWidth="1"/>
    <col min="12" max="16384" width="9.140625" style="101"/>
  </cols>
  <sheetData>
    <row r="1" spans="1:22" s="4" customFormat="1" ht="40.5" customHeight="1" x14ac:dyDescent="0.25">
      <c r="A1" s="123" t="s">
        <v>11</v>
      </c>
      <c r="B1" s="124"/>
      <c r="C1" s="124"/>
      <c r="D1" s="26" t="s">
        <v>8</v>
      </c>
      <c r="E1" s="96" t="s">
        <v>86</v>
      </c>
      <c r="G1" s="123" t="s">
        <v>11</v>
      </c>
      <c r="H1" s="124"/>
      <c r="I1" s="124"/>
      <c r="J1" s="26" t="s">
        <v>8</v>
      </c>
      <c r="K1" s="96" t="s">
        <v>86</v>
      </c>
    </row>
    <row r="2" spans="1:22" s="4" customFormat="1" ht="40.5" customHeight="1" x14ac:dyDescent="0.4">
      <c r="A2" s="17"/>
      <c r="B2" s="27"/>
      <c r="D2" s="97"/>
      <c r="E2" s="95"/>
      <c r="G2" s="17"/>
      <c r="H2" s="27"/>
      <c r="J2" s="97"/>
      <c r="K2" s="95"/>
    </row>
    <row r="3" spans="1:22" s="4" customFormat="1" ht="40.5" customHeight="1" x14ac:dyDescent="0.25">
      <c r="A3" s="125" t="s">
        <v>150</v>
      </c>
      <c r="B3" s="126"/>
      <c r="C3" s="126"/>
      <c r="D3" s="28" t="s">
        <v>9</v>
      </c>
      <c r="E3" s="98"/>
      <c r="G3" s="125" t="s">
        <v>150</v>
      </c>
      <c r="H3" s="126"/>
      <c r="I3" s="126"/>
      <c r="J3" s="28" t="s">
        <v>9</v>
      </c>
      <c r="K3" s="98"/>
    </row>
    <row r="4" spans="1:22" s="4" customFormat="1" ht="40.5" customHeight="1" x14ac:dyDescent="0.25">
      <c r="A4" s="17"/>
      <c r="B4" s="15"/>
      <c r="C4" s="15"/>
      <c r="D4" s="15"/>
      <c r="E4" s="18"/>
      <c r="G4" s="17"/>
      <c r="H4" s="15"/>
      <c r="I4" s="15"/>
      <c r="J4" s="15"/>
      <c r="K4" s="18"/>
    </row>
    <row r="5" spans="1:22" s="4" customFormat="1" ht="40.5" customHeight="1" x14ac:dyDescent="0.25">
      <c r="A5" s="19"/>
      <c r="B5" s="20"/>
      <c r="C5" s="20"/>
      <c r="D5" s="20"/>
      <c r="E5" s="21"/>
      <c r="G5" s="19"/>
      <c r="H5" s="20"/>
      <c r="I5" s="20"/>
      <c r="J5" s="20"/>
      <c r="K5" s="21"/>
    </row>
    <row r="6" spans="1:22" ht="23.25" x14ac:dyDescent="0.25">
      <c r="A6" s="99" t="s">
        <v>148</v>
      </c>
      <c r="B6" s="100"/>
      <c r="C6" s="99"/>
      <c r="D6" s="99"/>
      <c r="E6" s="99" t="s">
        <v>149</v>
      </c>
      <c r="G6" s="99" t="s">
        <v>148</v>
      </c>
      <c r="H6" s="100"/>
      <c r="I6" s="99"/>
      <c r="J6" s="99"/>
      <c r="K6" s="99" t="s">
        <v>149</v>
      </c>
    </row>
    <row r="7" spans="1:22" ht="26.25" x14ac:dyDescent="0.25">
      <c r="A7" s="127" t="s">
        <v>87</v>
      </c>
      <c r="B7" s="128"/>
      <c r="C7" s="128"/>
      <c r="D7" s="129"/>
      <c r="E7" s="102">
        <f>'01.12.2023-29.02.2024'!F120</f>
        <v>240726</v>
      </c>
      <c r="G7" s="127" t="s">
        <v>87</v>
      </c>
      <c r="H7" s="128"/>
      <c r="I7" s="128"/>
      <c r="J7" s="129"/>
      <c r="K7" s="102">
        <f>'01.12.2023-29.02.2024'!O120</f>
        <v>204357</v>
      </c>
    </row>
    <row r="8" spans="1:22" ht="26.25" x14ac:dyDescent="0.25">
      <c r="A8" s="105" t="s">
        <v>110</v>
      </c>
      <c r="B8" s="106"/>
      <c r="C8" s="106"/>
      <c r="D8" s="107"/>
      <c r="E8" s="102">
        <f>'01.03.2024-31.03.2024'!F48</f>
        <v>94189</v>
      </c>
      <c r="G8" s="105" t="s">
        <v>110</v>
      </c>
      <c r="H8" s="106"/>
      <c r="I8" s="106"/>
      <c r="J8" s="107"/>
      <c r="K8" s="102">
        <f>'01.03.2024-31.03.2024'!O48</f>
        <v>91279</v>
      </c>
    </row>
    <row r="9" spans="1:22" ht="26.25" x14ac:dyDescent="0.25">
      <c r="A9" s="105" t="s">
        <v>131</v>
      </c>
      <c r="B9" s="106"/>
      <c r="C9" s="106"/>
      <c r="D9" s="107"/>
      <c r="E9" s="102">
        <f>'01.04.2024-30.04.2024'!F44</f>
        <v>44747</v>
      </c>
      <c r="G9" s="105" t="s">
        <v>131</v>
      </c>
      <c r="H9" s="106"/>
      <c r="I9" s="106"/>
      <c r="J9" s="107"/>
      <c r="K9" s="102">
        <f>'01.04.2024-30.04.2024'!O44</f>
        <v>43847</v>
      </c>
      <c r="V9" s="101">
        <v>29210.9</v>
      </c>
    </row>
    <row r="10" spans="1:22" ht="26.25" x14ac:dyDescent="0.25">
      <c r="A10" s="127" t="s">
        <v>151</v>
      </c>
      <c r="B10" s="128"/>
      <c r="C10" s="128"/>
      <c r="D10" s="129"/>
      <c r="E10" s="102">
        <f>'Tamamlanan işlər '!F37</f>
        <v>31220.5</v>
      </c>
      <c r="G10" s="127" t="s">
        <v>151</v>
      </c>
      <c r="H10" s="128"/>
      <c r="I10" s="128"/>
      <c r="J10" s="129"/>
      <c r="K10" s="102">
        <f>'Tamamlanan işlər '!O37</f>
        <v>26180.5</v>
      </c>
    </row>
    <row r="11" spans="1:22" ht="26.25" x14ac:dyDescent="0.25">
      <c r="A11" s="105"/>
      <c r="B11" s="106"/>
      <c r="C11" s="106"/>
      <c r="D11" s="107"/>
      <c r="E11" s="102"/>
      <c r="G11" s="105"/>
      <c r="H11" s="106"/>
      <c r="I11" s="106"/>
      <c r="J11" s="107"/>
      <c r="K11" s="102"/>
    </row>
    <row r="12" spans="1:22" ht="26.25" x14ac:dyDescent="0.25">
      <c r="A12" s="130" t="s">
        <v>7</v>
      </c>
      <c r="B12" s="130"/>
      <c r="C12" s="130"/>
      <c r="D12" s="130"/>
      <c r="E12" s="103">
        <f>SUM(E7:E10)</f>
        <v>410882.5</v>
      </c>
      <c r="F12" s="104"/>
      <c r="G12" s="130" t="s">
        <v>7</v>
      </c>
      <c r="H12" s="130"/>
      <c r="I12" s="130"/>
      <c r="J12" s="130"/>
      <c r="K12" s="103">
        <f>SUM(K7:K10)</f>
        <v>365663.5</v>
      </c>
    </row>
    <row r="15" spans="1:22" ht="15.75" thickBot="1" x14ac:dyDescent="0.3"/>
    <row r="16" spans="1:22" ht="26.25" x14ac:dyDescent="0.25">
      <c r="I16" s="131" t="s">
        <v>153</v>
      </c>
      <c r="J16" s="134" t="e">
        <f>V9/#REF!</f>
        <v>#REF!</v>
      </c>
      <c r="K16" s="112">
        <f>-E12+K12</f>
        <v>-45219</v>
      </c>
    </row>
    <row r="17" spans="9:11" ht="26.25" x14ac:dyDescent="0.25">
      <c r="I17" s="132"/>
      <c r="J17" s="135"/>
      <c r="K17" s="113"/>
    </row>
    <row r="18" spans="9:11" ht="26.25" x14ac:dyDescent="0.25">
      <c r="I18" s="132"/>
      <c r="J18" s="135"/>
      <c r="K18" s="114"/>
    </row>
    <row r="19" spans="9:11" ht="27" thickBot="1" x14ac:dyDescent="0.3">
      <c r="I19" s="133"/>
      <c r="J19" s="136"/>
      <c r="K19" s="115">
        <f>SUM(K16:K18)</f>
        <v>-45219</v>
      </c>
    </row>
  </sheetData>
  <mergeCells count="12">
    <mergeCell ref="G12:J12"/>
    <mergeCell ref="A12:D12"/>
    <mergeCell ref="I16:I19"/>
    <mergeCell ref="J16:J19"/>
    <mergeCell ref="A1:C1"/>
    <mergeCell ref="A3:C3"/>
    <mergeCell ref="A7:D7"/>
    <mergeCell ref="A10:D10"/>
    <mergeCell ref="G1:I1"/>
    <mergeCell ref="G3:I3"/>
    <mergeCell ref="G7:J7"/>
    <mergeCell ref="G10:J10"/>
  </mergeCells>
  <pageMargins left="0.25" right="0.25" top="0.24799868766404198" bottom="0.24803040244969379" header="0.31496062992125984" footer="0.31496062992125984"/>
  <pageSetup paperSize="9" scale="25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3" shapeId="8193" r:id="rId4">
          <objectPr defaultSize="0" autoPict="0" r:id="rId5">
            <anchor moveWithCells="1" sizeWithCells="1">
              <from>
                <xdr:col>0</xdr:col>
                <xdr:colOff>276225</xdr:colOff>
                <xdr:row>0</xdr:row>
                <xdr:rowOff>57150</xdr:rowOff>
              </from>
              <to>
                <xdr:col>0</xdr:col>
                <xdr:colOff>2324100</xdr:colOff>
                <xdr:row>4</xdr:row>
                <xdr:rowOff>323850</xdr:rowOff>
              </to>
            </anchor>
          </objectPr>
        </oleObject>
      </mc:Choice>
      <mc:Fallback>
        <oleObject progId="CorelDRAW.Graphic.13" shapeId="8193" r:id="rId4"/>
      </mc:Fallback>
    </mc:AlternateContent>
    <mc:AlternateContent xmlns:mc="http://schemas.openxmlformats.org/markup-compatibility/2006">
      <mc:Choice Requires="x14">
        <oleObject progId="CorelDRAW.Graphic.13" shapeId="8194" r:id="rId6">
          <objectPr defaultSize="0" autoPict="0" r:id="rId5">
            <anchor moveWithCells="1" sizeWithCells="1">
              <from>
                <xdr:col>6</xdr:col>
                <xdr:colOff>276225</xdr:colOff>
                <xdr:row>0</xdr:row>
                <xdr:rowOff>57150</xdr:rowOff>
              </from>
              <to>
                <xdr:col>6</xdr:col>
                <xdr:colOff>2324100</xdr:colOff>
                <xdr:row>4</xdr:row>
                <xdr:rowOff>323850</xdr:rowOff>
              </to>
            </anchor>
          </objectPr>
        </oleObject>
      </mc:Choice>
      <mc:Fallback>
        <oleObject progId="CorelDRAW.Graphic.13" shapeId="8194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F16D-2AF1-417D-BED8-9DB78A360214}">
  <sheetPr>
    <pageSetUpPr fitToPage="1"/>
  </sheetPr>
  <dimension ref="A1:O131"/>
  <sheetViews>
    <sheetView view="pageBreakPreview" topLeftCell="I1" zoomScale="55" zoomScaleNormal="55" zoomScaleSheetLayoutView="55" workbookViewId="0">
      <pane ySplit="6" topLeftCell="A7" activePane="bottomLeft" state="frozen"/>
      <selection activeCell="D16" sqref="D16"/>
      <selection pane="bottomLeft" activeCell="K118" sqref="K118:O118"/>
    </sheetView>
  </sheetViews>
  <sheetFormatPr defaultColWidth="9.140625" defaultRowHeight="15" x14ac:dyDescent="0.25"/>
  <cols>
    <col min="1" max="1" width="6" style="7" customWidth="1"/>
    <col min="2" max="2" width="122" style="4" customWidth="1"/>
    <col min="3" max="3" width="13.140625" style="4" customWidth="1"/>
    <col min="4" max="4" width="14.85546875" style="4" customWidth="1"/>
    <col min="5" max="5" width="20" style="4" bestFit="1" customWidth="1"/>
    <col min="6" max="6" width="26.85546875" style="4" bestFit="1" customWidth="1"/>
    <col min="7" max="8" width="0" style="4" hidden="1" customWidth="1"/>
    <col min="9" max="9" width="9.140625" style="4"/>
    <col min="10" max="10" width="6" style="7" customWidth="1"/>
    <col min="11" max="11" width="122" style="4" customWidth="1"/>
    <col min="12" max="12" width="13.140625" style="4" customWidth="1"/>
    <col min="13" max="13" width="14.85546875" style="4" customWidth="1"/>
    <col min="14" max="14" width="20" style="4" bestFit="1" customWidth="1"/>
    <col min="15" max="15" width="26.85546875" style="4" bestFit="1" customWidth="1"/>
    <col min="16" max="16384" width="9.140625" style="4"/>
  </cols>
  <sheetData>
    <row r="1" spans="1:15" ht="40.5" customHeight="1" x14ac:dyDescent="0.25">
      <c r="A1" s="16"/>
      <c r="B1" s="26" t="s">
        <v>11</v>
      </c>
      <c r="C1" s="124" t="s">
        <v>8</v>
      </c>
      <c r="D1" s="124"/>
      <c r="E1" s="140" t="s">
        <v>86</v>
      </c>
      <c r="F1" s="141"/>
      <c r="J1" s="16"/>
      <c r="K1" s="26" t="s">
        <v>11</v>
      </c>
      <c r="L1" s="124" t="s">
        <v>8</v>
      </c>
      <c r="M1" s="124"/>
      <c r="N1" s="140" t="s">
        <v>86</v>
      </c>
      <c r="O1" s="141"/>
    </row>
    <row r="2" spans="1:15" ht="40.5" customHeight="1" x14ac:dyDescent="0.4">
      <c r="A2" s="17"/>
      <c r="B2" s="27"/>
      <c r="C2" s="126" t="s">
        <v>10</v>
      </c>
      <c r="D2" s="126"/>
      <c r="E2" s="142"/>
      <c r="F2" s="143"/>
      <c r="J2" s="17"/>
      <c r="K2" s="27"/>
      <c r="L2" s="126" t="s">
        <v>10</v>
      </c>
      <c r="M2" s="126"/>
      <c r="N2" s="142"/>
      <c r="O2" s="143"/>
    </row>
    <row r="3" spans="1:15" ht="40.5" customHeight="1" x14ac:dyDescent="0.25">
      <c r="A3" s="17"/>
      <c r="B3" s="92" t="s">
        <v>147</v>
      </c>
      <c r="C3" s="126" t="s">
        <v>9</v>
      </c>
      <c r="D3" s="126"/>
      <c r="E3" s="144" t="s">
        <v>87</v>
      </c>
      <c r="F3" s="145"/>
      <c r="J3" s="17"/>
      <c r="K3" s="92" t="s">
        <v>147</v>
      </c>
      <c r="L3" s="126" t="s">
        <v>9</v>
      </c>
      <c r="M3" s="126"/>
      <c r="N3" s="144" t="s">
        <v>87</v>
      </c>
      <c r="O3" s="145"/>
    </row>
    <row r="4" spans="1:15" ht="40.5" customHeight="1" x14ac:dyDescent="0.25">
      <c r="A4" s="17"/>
      <c r="B4" s="15"/>
      <c r="C4" s="15"/>
      <c r="D4" s="15"/>
      <c r="E4" s="15"/>
      <c r="F4" s="18"/>
      <c r="J4" s="17"/>
      <c r="K4" s="15"/>
      <c r="L4" s="15"/>
      <c r="M4" s="15"/>
      <c r="N4" s="15"/>
      <c r="O4" s="18"/>
    </row>
    <row r="5" spans="1:15" ht="40.5" customHeight="1" x14ac:dyDescent="0.25">
      <c r="A5" s="19"/>
      <c r="B5" s="20"/>
      <c r="C5" s="20"/>
      <c r="D5" s="20"/>
      <c r="E5" s="20"/>
      <c r="F5" s="21"/>
      <c r="J5" s="19"/>
      <c r="K5" s="20"/>
      <c r="L5" s="20"/>
      <c r="M5" s="20"/>
      <c r="N5" s="20"/>
      <c r="O5" s="21"/>
    </row>
    <row r="6" spans="1:15" s="5" customFormat="1" ht="51" customHeight="1" thickBot="1" x14ac:dyDescent="0.4">
      <c r="A6" s="8" t="s">
        <v>0</v>
      </c>
      <c r="B6" s="8" t="s">
        <v>1</v>
      </c>
      <c r="C6" s="9" t="s">
        <v>2</v>
      </c>
      <c r="D6" s="8" t="s">
        <v>3</v>
      </c>
      <c r="E6" s="9" t="s">
        <v>4</v>
      </c>
      <c r="F6" s="8" t="s">
        <v>5</v>
      </c>
      <c r="J6" s="8" t="s">
        <v>0</v>
      </c>
      <c r="K6" s="8" t="s">
        <v>1</v>
      </c>
      <c r="L6" s="9" t="s">
        <v>2</v>
      </c>
      <c r="M6" s="8" t="s">
        <v>3</v>
      </c>
      <c r="N6" s="9" t="s">
        <v>4</v>
      </c>
      <c r="O6" s="8" t="s">
        <v>5</v>
      </c>
    </row>
    <row r="7" spans="1:15" s="5" customFormat="1" ht="30.95" customHeight="1" x14ac:dyDescent="0.35">
      <c r="A7" s="32"/>
      <c r="B7" s="33" t="s">
        <v>16</v>
      </c>
      <c r="C7" s="33"/>
      <c r="D7" s="33"/>
      <c r="E7" s="33"/>
      <c r="F7" s="33"/>
      <c r="J7" s="32"/>
      <c r="K7" s="33" t="s">
        <v>16</v>
      </c>
      <c r="L7" s="33"/>
      <c r="M7" s="33"/>
      <c r="N7" s="33"/>
      <c r="O7" s="33"/>
    </row>
    <row r="8" spans="1:15" s="6" customFormat="1" ht="30.95" customHeight="1" x14ac:dyDescent="0.3">
      <c r="A8" s="34">
        <v>1</v>
      </c>
      <c r="B8" s="35" t="s">
        <v>17</v>
      </c>
      <c r="C8" s="35" t="s">
        <v>18</v>
      </c>
      <c r="D8" s="35">
        <v>3</v>
      </c>
      <c r="E8" s="36">
        <v>1120</v>
      </c>
      <c r="F8" s="11">
        <f>D8*E8</f>
        <v>3360</v>
      </c>
      <c r="J8" s="34">
        <v>1</v>
      </c>
      <c r="K8" s="35" t="s">
        <v>17</v>
      </c>
      <c r="L8" s="35" t="s">
        <v>18</v>
      </c>
      <c r="M8" s="35">
        <v>3</v>
      </c>
      <c r="N8" s="36">
        <v>1120</v>
      </c>
      <c r="O8" s="11">
        <f>M8*N8</f>
        <v>3360</v>
      </c>
    </row>
    <row r="9" spans="1:15" s="6" customFormat="1" ht="30.95" customHeight="1" x14ac:dyDescent="0.3">
      <c r="A9" s="34">
        <v>2</v>
      </c>
      <c r="B9" s="35" t="s">
        <v>19</v>
      </c>
      <c r="C9" s="35" t="s">
        <v>20</v>
      </c>
      <c r="D9" s="35">
        <v>1</v>
      </c>
      <c r="E9" s="36">
        <v>1120</v>
      </c>
      <c r="F9" s="11">
        <f t="shared" ref="F9:F12" si="0">D9*E9</f>
        <v>1120</v>
      </c>
      <c r="J9" s="34">
        <v>2</v>
      </c>
      <c r="K9" s="35" t="s">
        <v>19</v>
      </c>
      <c r="L9" s="35" t="s">
        <v>20</v>
      </c>
      <c r="M9" s="35">
        <v>1</v>
      </c>
      <c r="N9" s="36">
        <v>1120</v>
      </c>
      <c r="O9" s="11">
        <f t="shared" ref="O9:O12" si="1">M9*N9</f>
        <v>1120</v>
      </c>
    </row>
    <row r="10" spans="1:15" s="6" customFormat="1" ht="30.95" customHeight="1" x14ac:dyDescent="0.3">
      <c r="A10" s="34">
        <v>3</v>
      </c>
      <c r="B10" s="35" t="s">
        <v>21</v>
      </c>
      <c r="C10" s="35" t="s">
        <v>18</v>
      </c>
      <c r="D10" s="35">
        <v>1</v>
      </c>
      <c r="E10" s="36">
        <v>1120</v>
      </c>
      <c r="F10" s="11">
        <f t="shared" si="0"/>
        <v>1120</v>
      </c>
      <c r="J10" s="34">
        <v>3</v>
      </c>
      <c r="K10" s="35" t="s">
        <v>21</v>
      </c>
      <c r="L10" s="35" t="s">
        <v>18</v>
      </c>
      <c r="M10" s="35">
        <v>1</v>
      </c>
      <c r="N10" s="36">
        <v>1120</v>
      </c>
      <c r="O10" s="11">
        <f t="shared" si="1"/>
        <v>1120</v>
      </c>
    </row>
    <row r="11" spans="1:15" s="6" customFormat="1" ht="30.95" customHeight="1" x14ac:dyDescent="0.3">
      <c r="A11" s="34">
        <v>4</v>
      </c>
      <c r="B11" s="35" t="s">
        <v>22</v>
      </c>
      <c r="C11" s="35" t="s">
        <v>18</v>
      </c>
      <c r="D11" s="35">
        <v>1</v>
      </c>
      <c r="E11" s="36">
        <v>800</v>
      </c>
      <c r="F11" s="11">
        <f t="shared" si="0"/>
        <v>800</v>
      </c>
      <c r="J11" s="34">
        <v>4</v>
      </c>
      <c r="K11" s="35" t="s">
        <v>22</v>
      </c>
      <c r="L11" s="35" t="s">
        <v>18</v>
      </c>
      <c r="M11" s="35">
        <v>1</v>
      </c>
      <c r="N11" s="36">
        <v>800</v>
      </c>
      <c r="O11" s="11">
        <f t="shared" si="1"/>
        <v>800</v>
      </c>
    </row>
    <row r="12" spans="1:15" s="6" customFormat="1" ht="30.95" customHeight="1" x14ac:dyDescent="0.3">
      <c r="A12" s="10"/>
      <c r="B12" s="1"/>
      <c r="C12" s="2"/>
      <c r="D12" s="2"/>
      <c r="E12" s="3"/>
      <c r="F12" s="11">
        <f t="shared" si="0"/>
        <v>0</v>
      </c>
      <c r="J12" s="10"/>
      <c r="K12" s="1"/>
      <c r="L12" s="2"/>
      <c r="M12" s="2"/>
      <c r="N12" s="3"/>
      <c r="O12" s="11">
        <f t="shared" si="1"/>
        <v>0</v>
      </c>
    </row>
    <row r="13" spans="1:15" ht="30.95" customHeight="1" x14ac:dyDescent="0.25">
      <c r="A13" s="13"/>
      <c r="B13" s="13"/>
      <c r="C13" s="13"/>
      <c r="D13" s="13"/>
      <c r="E13" s="14"/>
      <c r="F13" s="23">
        <f>SUM(F8:F12)</f>
        <v>6400</v>
      </c>
      <c r="J13" s="13"/>
      <c r="K13" s="13"/>
      <c r="L13" s="13"/>
      <c r="M13" s="13"/>
      <c r="N13" s="14"/>
      <c r="O13" s="23">
        <f>SUM(O8:O12)</f>
        <v>6400</v>
      </c>
    </row>
    <row r="14" spans="1:15" s="5" customFormat="1" ht="30.95" customHeight="1" x14ac:dyDescent="0.35">
      <c r="A14" s="37"/>
      <c r="B14" s="38" t="s">
        <v>23</v>
      </c>
      <c r="C14" s="38"/>
      <c r="D14" s="38"/>
      <c r="E14" s="38"/>
      <c r="F14" s="38"/>
      <c r="J14" s="37"/>
      <c r="K14" s="38" t="s">
        <v>23</v>
      </c>
      <c r="L14" s="38"/>
      <c r="M14" s="38"/>
      <c r="N14" s="38"/>
      <c r="O14" s="38"/>
    </row>
    <row r="15" spans="1:15" s="6" customFormat="1" ht="30.75" customHeight="1" x14ac:dyDescent="0.3">
      <c r="A15" s="34">
        <v>1</v>
      </c>
      <c r="B15" s="31" t="s">
        <v>24</v>
      </c>
      <c r="C15" s="35" t="s">
        <v>25</v>
      </c>
      <c r="D15" s="2">
        <v>21.7</v>
      </c>
      <c r="E15" s="3">
        <v>150</v>
      </c>
      <c r="F15" s="11">
        <f>D15*E15</f>
        <v>3255</v>
      </c>
      <c r="J15" s="34">
        <v>1</v>
      </c>
      <c r="K15" s="31" t="s">
        <v>24</v>
      </c>
      <c r="L15" s="35" t="s">
        <v>25</v>
      </c>
      <c r="M15" s="2">
        <v>21.7</v>
      </c>
      <c r="N15" s="3">
        <v>150</v>
      </c>
      <c r="O15" s="11">
        <f>M15*N15</f>
        <v>3255</v>
      </c>
    </row>
    <row r="16" spans="1:15" s="6" customFormat="1" ht="30.75" customHeight="1" x14ac:dyDescent="0.3">
      <c r="A16" s="34">
        <v>2</v>
      </c>
      <c r="B16" s="35" t="s">
        <v>26</v>
      </c>
      <c r="C16" s="35" t="s">
        <v>27</v>
      </c>
      <c r="D16" s="39">
        <v>34</v>
      </c>
      <c r="E16" s="36">
        <v>80</v>
      </c>
      <c r="F16" s="11">
        <f t="shared" ref="F16:F29" si="2">D16*E16</f>
        <v>2720</v>
      </c>
      <c r="J16" s="34">
        <v>2</v>
      </c>
      <c r="K16" s="35" t="s">
        <v>26</v>
      </c>
      <c r="L16" s="35" t="s">
        <v>27</v>
      </c>
      <c r="M16" s="39">
        <v>34</v>
      </c>
      <c r="N16" s="36">
        <v>80</v>
      </c>
      <c r="O16" s="11">
        <f t="shared" ref="O16:O18" si="3">M16*N16</f>
        <v>2720</v>
      </c>
    </row>
    <row r="17" spans="1:15" s="6" customFormat="1" ht="30.75" customHeight="1" x14ac:dyDescent="0.3">
      <c r="A17" s="34">
        <v>3</v>
      </c>
      <c r="B17" s="35" t="s">
        <v>28</v>
      </c>
      <c r="C17" s="35" t="s">
        <v>27</v>
      </c>
      <c r="D17" s="39">
        <v>26.4</v>
      </c>
      <c r="E17" s="36">
        <v>30</v>
      </c>
      <c r="F17" s="11">
        <f t="shared" si="2"/>
        <v>792</v>
      </c>
      <c r="J17" s="34">
        <v>3</v>
      </c>
      <c r="K17" s="35" t="s">
        <v>28</v>
      </c>
      <c r="L17" s="35" t="s">
        <v>27</v>
      </c>
      <c r="M17" s="39">
        <v>26.4</v>
      </c>
      <c r="N17" s="122">
        <v>25</v>
      </c>
      <c r="O17" s="11">
        <f t="shared" si="3"/>
        <v>660</v>
      </c>
    </row>
    <row r="18" spans="1:15" s="6" customFormat="1" ht="30.75" customHeight="1" x14ac:dyDescent="0.3">
      <c r="A18" s="34">
        <v>4</v>
      </c>
      <c r="B18" s="35" t="s">
        <v>29</v>
      </c>
      <c r="C18" s="35" t="s">
        <v>30</v>
      </c>
      <c r="D18" s="39">
        <v>8</v>
      </c>
      <c r="E18" s="36">
        <v>50</v>
      </c>
      <c r="F18" s="11">
        <f t="shared" si="2"/>
        <v>400</v>
      </c>
      <c r="J18" s="34">
        <v>4</v>
      </c>
      <c r="K18" s="35" t="s">
        <v>29</v>
      </c>
      <c r="L18" s="35" t="s">
        <v>30</v>
      </c>
      <c r="M18" s="39">
        <v>8</v>
      </c>
      <c r="N18" s="36">
        <v>50</v>
      </c>
      <c r="O18" s="11">
        <f t="shared" si="3"/>
        <v>400</v>
      </c>
    </row>
    <row r="19" spans="1:15" s="6" customFormat="1" ht="30.75" customHeight="1" x14ac:dyDescent="0.3">
      <c r="A19" s="10"/>
      <c r="B19" s="1"/>
      <c r="C19" s="2"/>
      <c r="D19" s="2"/>
      <c r="E19" s="3"/>
      <c r="F19" s="66">
        <f>F15+F16+F17+F18</f>
        <v>7167</v>
      </c>
      <c r="J19" s="10"/>
      <c r="K19" s="1"/>
      <c r="L19" s="2"/>
      <c r="M19" s="2"/>
      <c r="N19" s="3"/>
      <c r="O19" s="66">
        <f>O15+O16+O17+O18</f>
        <v>7035</v>
      </c>
    </row>
    <row r="20" spans="1:15" s="6" customFormat="1" ht="30.75" customHeight="1" x14ac:dyDescent="0.3">
      <c r="A20" s="40"/>
      <c r="B20" s="41" t="s">
        <v>31</v>
      </c>
      <c r="C20" s="42"/>
      <c r="D20" s="42"/>
      <c r="E20" s="43"/>
      <c r="F20" s="44"/>
      <c r="J20" s="40"/>
      <c r="K20" s="41" t="s">
        <v>31</v>
      </c>
      <c r="L20" s="42"/>
      <c r="M20" s="42"/>
      <c r="N20" s="43"/>
      <c r="O20" s="44"/>
    </row>
    <row r="21" spans="1:15" s="6" customFormat="1" ht="30.75" customHeight="1" x14ac:dyDescent="0.3">
      <c r="A21" s="10">
        <v>1</v>
      </c>
      <c r="B21" s="35" t="s">
        <v>26</v>
      </c>
      <c r="C21" s="35" t="s">
        <v>30</v>
      </c>
      <c r="D21" s="39">
        <v>9</v>
      </c>
      <c r="E21" s="36">
        <v>80</v>
      </c>
      <c r="F21" s="11">
        <f t="shared" si="2"/>
        <v>720</v>
      </c>
      <c r="J21" s="10">
        <v>1</v>
      </c>
      <c r="K21" s="35" t="s">
        <v>26</v>
      </c>
      <c r="L21" s="35" t="s">
        <v>30</v>
      </c>
      <c r="M21" s="108">
        <v>0</v>
      </c>
      <c r="N21" s="36">
        <v>80</v>
      </c>
      <c r="O21" s="11">
        <f t="shared" ref="O21" si="4">M21*N21</f>
        <v>0</v>
      </c>
    </row>
    <row r="22" spans="1:15" s="6" customFormat="1" ht="30.75" customHeight="1" x14ac:dyDescent="0.3">
      <c r="A22" s="10"/>
      <c r="C22" s="2"/>
      <c r="D22" s="2"/>
      <c r="E22" s="3"/>
      <c r="F22" s="66">
        <f>F21</f>
        <v>720</v>
      </c>
      <c r="J22" s="10"/>
      <c r="L22" s="2"/>
      <c r="M22" s="2"/>
      <c r="N22" s="3"/>
      <c r="O22" s="66">
        <f>O21</f>
        <v>0</v>
      </c>
    </row>
    <row r="23" spans="1:15" s="6" customFormat="1" ht="30.75" customHeight="1" x14ac:dyDescent="0.3">
      <c r="A23" s="37"/>
      <c r="B23" s="45" t="s">
        <v>32</v>
      </c>
      <c r="C23" s="46"/>
      <c r="D23" s="46"/>
      <c r="E23" s="46"/>
      <c r="F23" s="47"/>
      <c r="J23" s="37"/>
      <c r="K23" s="45" t="s">
        <v>32</v>
      </c>
      <c r="L23" s="46"/>
      <c r="M23" s="46"/>
      <c r="N23" s="46"/>
      <c r="O23" s="47"/>
    </row>
    <row r="24" spans="1:15" s="6" customFormat="1" ht="30.75" customHeight="1" x14ac:dyDescent="0.3">
      <c r="A24" s="10">
        <v>1</v>
      </c>
      <c r="B24" s="48" t="s">
        <v>33</v>
      </c>
      <c r="C24" s="49" t="s">
        <v>27</v>
      </c>
      <c r="D24" s="50">
        <v>21.9</v>
      </c>
      <c r="E24" s="51">
        <v>50</v>
      </c>
      <c r="F24" s="11">
        <f t="shared" si="2"/>
        <v>1095</v>
      </c>
      <c r="J24" s="10">
        <v>1</v>
      </c>
      <c r="K24" s="48" t="s">
        <v>33</v>
      </c>
      <c r="L24" s="49" t="s">
        <v>27</v>
      </c>
      <c r="M24" s="50">
        <v>21.9</v>
      </c>
      <c r="N24" s="51">
        <v>50</v>
      </c>
      <c r="O24" s="11">
        <f t="shared" ref="O24:O25" si="5">M24*N24</f>
        <v>1095</v>
      </c>
    </row>
    <row r="25" spans="1:15" s="6" customFormat="1" ht="30.75" customHeight="1" x14ac:dyDescent="0.3">
      <c r="A25" s="10">
        <v>2</v>
      </c>
      <c r="B25" s="48" t="s">
        <v>34</v>
      </c>
      <c r="C25" s="49" t="s">
        <v>25</v>
      </c>
      <c r="D25" s="50">
        <v>72</v>
      </c>
      <c r="E25" s="51">
        <v>30</v>
      </c>
      <c r="F25" s="11">
        <f t="shared" si="2"/>
        <v>2160</v>
      </c>
      <c r="J25" s="10">
        <v>2</v>
      </c>
      <c r="K25" s="48" t="s">
        <v>34</v>
      </c>
      <c r="L25" s="49" t="s">
        <v>25</v>
      </c>
      <c r="M25" s="50">
        <v>72</v>
      </c>
      <c r="N25" s="51">
        <v>30</v>
      </c>
      <c r="O25" s="11">
        <f t="shared" si="5"/>
        <v>2160</v>
      </c>
    </row>
    <row r="26" spans="1:15" s="6" customFormat="1" ht="30.75" customHeight="1" x14ac:dyDescent="0.3">
      <c r="A26" s="10"/>
      <c r="B26" s="1"/>
      <c r="C26" s="2"/>
      <c r="D26" s="2"/>
      <c r="E26" s="3"/>
      <c r="F26" s="66">
        <f>F24+F25</f>
        <v>3255</v>
      </c>
      <c r="J26" s="10"/>
      <c r="K26" s="1"/>
      <c r="L26" s="2"/>
      <c r="M26" s="2"/>
      <c r="N26" s="3"/>
      <c r="O26" s="66">
        <f>O24+O25</f>
        <v>3255</v>
      </c>
    </row>
    <row r="27" spans="1:15" s="6" customFormat="1" ht="30.75" customHeight="1" x14ac:dyDescent="0.3">
      <c r="A27" s="37"/>
      <c r="B27" s="46" t="s">
        <v>35</v>
      </c>
      <c r="C27" s="46"/>
      <c r="D27" s="46"/>
      <c r="E27" s="46"/>
      <c r="F27" s="47"/>
      <c r="J27" s="37"/>
      <c r="K27" s="46" t="s">
        <v>35</v>
      </c>
      <c r="L27" s="46"/>
      <c r="M27" s="46"/>
      <c r="N27" s="46"/>
      <c r="O27" s="47"/>
    </row>
    <row r="28" spans="1:15" s="6" customFormat="1" ht="30.75" customHeight="1" x14ac:dyDescent="0.3">
      <c r="A28" s="10">
        <v>1</v>
      </c>
      <c r="B28" s="48" t="s">
        <v>33</v>
      </c>
      <c r="C28" s="35" t="s">
        <v>27</v>
      </c>
      <c r="D28" s="52">
        <v>13.5</v>
      </c>
      <c r="E28" s="36">
        <v>50</v>
      </c>
      <c r="F28" s="11">
        <f t="shared" si="2"/>
        <v>675</v>
      </c>
      <c r="J28" s="10">
        <v>1</v>
      </c>
      <c r="K28" s="48" t="s">
        <v>33</v>
      </c>
      <c r="L28" s="35" t="s">
        <v>27</v>
      </c>
      <c r="M28" s="52">
        <v>13.5</v>
      </c>
      <c r="N28" s="36">
        <v>50</v>
      </c>
      <c r="O28" s="11">
        <f t="shared" ref="O28:O29" si="6">M28*N28</f>
        <v>675</v>
      </c>
    </row>
    <row r="29" spans="1:15" s="6" customFormat="1" ht="30.75" customHeight="1" x14ac:dyDescent="0.3">
      <c r="A29" s="10">
        <v>2</v>
      </c>
      <c r="B29" s="48" t="s">
        <v>34</v>
      </c>
      <c r="C29" s="35" t="s">
        <v>25</v>
      </c>
      <c r="D29" s="39">
        <v>44.1</v>
      </c>
      <c r="E29" s="51">
        <v>30</v>
      </c>
      <c r="F29" s="11">
        <f t="shared" si="2"/>
        <v>1323</v>
      </c>
      <c r="J29" s="10">
        <v>2</v>
      </c>
      <c r="K29" s="48" t="s">
        <v>34</v>
      </c>
      <c r="L29" s="35" t="s">
        <v>25</v>
      </c>
      <c r="M29" s="39">
        <v>44.1</v>
      </c>
      <c r="N29" s="51">
        <v>30</v>
      </c>
      <c r="O29" s="11">
        <f t="shared" si="6"/>
        <v>1323</v>
      </c>
    </row>
    <row r="30" spans="1:15" s="6" customFormat="1" ht="30.75" customHeight="1" x14ac:dyDescent="0.3">
      <c r="A30" s="10"/>
      <c r="B30" s="1"/>
      <c r="C30" s="2"/>
      <c r="D30" s="2"/>
      <c r="E30" s="3"/>
      <c r="F30" s="66">
        <f>F28+F29</f>
        <v>1998</v>
      </c>
      <c r="J30" s="10"/>
      <c r="K30" s="1"/>
      <c r="L30" s="2"/>
      <c r="M30" s="2"/>
      <c r="N30" s="3"/>
      <c r="O30" s="66">
        <f>O28+O29</f>
        <v>1998</v>
      </c>
    </row>
    <row r="31" spans="1:15" s="6" customFormat="1" ht="30.75" customHeight="1" x14ac:dyDescent="0.3">
      <c r="A31" s="40"/>
      <c r="B31" s="41" t="s">
        <v>36</v>
      </c>
      <c r="C31" s="42"/>
      <c r="D31" s="42"/>
      <c r="E31" s="43"/>
      <c r="F31" s="44"/>
      <c r="J31" s="40"/>
      <c r="K31" s="41" t="s">
        <v>36</v>
      </c>
      <c r="L31" s="42"/>
      <c r="M31" s="42"/>
      <c r="N31" s="43"/>
      <c r="O31" s="44"/>
    </row>
    <row r="32" spans="1:15" s="6" customFormat="1" ht="32.25" customHeight="1" x14ac:dyDescent="0.3">
      <c r="A32" s="10">
        <v>1</v>
      </c>
      <c r="B32" s="48" t="s">
        <v>33</v>
      </c>
      <c r="C32" s="35" t="s">
        <v>27</v>
      </c>
      <c r="D32" s="35">
        <v>12</v>
      </c>
      <c r="E32" s="36">
        <v>50</v>
      </c>
      <c r="F32" s="11">
        <f t="shared" ref="F32:F117" si="7">D32*E32</f>
        <v>600</v>
      </c>
      <c r="J32" s="10">
        <v>1</v>
      </c>
      <c r="K32" s="48" t="s">
        <v>33</v>
      </c>
      <c r="L32" s="35" t="s">
        <v>27</v>
      </c>
      <c r="M32" s="35">
        <v>12</v>
      </c>
      <c r="N32" s="36">
        <v>50</v>
      </c>
      <c r="O32" s="11">
        <f t="shared" ref="O32:O33" si="8">M32*N32</f>
        <v>600</v>
      </c>
    </row>
    <row r="33" spans="1:15" s="6" customFormat="1" ht="30.95" customHeight="1" x14ac:dyDescent="0.3">
      <c r="A33" s="10">
        <v>2</v>
      </c>
      <c r="B33" s="48" t="s">
        <v>34</v>
      </c>
      <c r="C33" s="35" t="s">
        <v>25</v>
      </c>
      <c r="D33" s="35">
        <v>40</v>
      </c>
      <c r="E33" s="51">
        <v>30</v>
      </c>
      <c r="F33" s="11">
        <f t="shared" si="7"/>
        <v>1200</v>
      </c>
      <c r="J33" s="10">
        <v>2</v>
      </c>
      <c r="K33" s="48" t="s">
        <v>34</v>
      </c>
      <c r="L33" s="35" t="s">
        <v>25</v>
      </c>
      <c r="M33" s="35">
        <v>40</v>
      </c>
      <c r="N33" s="51">
        <v>30</v>
      </c>
      <c r="O33" s="11">
        <f t="shared" si="8"/>
        <v>1200</v>
      </c>
    </row>
    <row r="34" spans="1:15" s="6" customFormat="1" ht="30.95" customHeight="1" x14ac:dyDescent="0.3">
      <c r="A34" s="10"/>
      <c r="B34" s="1"/>
      <c r="C34" s="2"/>
      <c r="D34" s="2"/>
      <c r="E34" s="3"/>
      <c r="F34" s="66">
        <f>F32+F33</f>
        <v>1800</v>
      </c>
      <c r="J34" s="10"/>
      <c r="K34" s="1"/>
      <c r="L34" s="2"/>
      <c r="M34" s="2"/>
      <c r="N34" s="3"/>
      <c r="O34" s="66">
        <f>O32+O33</f>
        <v>1800</v>
      </c>
    </row>
    <row r="35" spans="1:15" s="6" customFormat="1" ht="30.95" customHeight="1" x14ac:dyDescent="0.3">
      <c r="A35" s="37"/>
      <c r="B35" s="46" t="s">
        <v>37</v>
      </c>
      <c r="C35" s="46"/>
      <c r="D35" s="46"/>
      <c r="E35" s="46"/>
      <c r="F35" s="47"/>
      <c r="J35" s="37"/>
      <c r="K35" s="46" t="s">
        <v>37</v>
      </c>
      <c r="L35" s="46"/>
      <c r="M35" s="46"/>
      <c r="N35" s="46"/>
      <c r="O35" s="47"/>
    </row>
    <row r="36" spans="1:15" s="6" customFormat="1" ht="30.95" customHeight="1" x14ac:dyDescent="0.3">
      <c r="A36" s="10">
        <v>1</v>
      </c>
      <c r="B36" s="48" t="s">
        <v>33</v>
      </c>
      <c r="C36" s="35" t="s">
        <v>27</v>
      </c>
      <c r="D36" s="35">
        <v>18.5</v>
      </c>
      <c r="E36" s="36">
        <v>50</v>
      </c>
      <c r="F36" s="11">
        <f t="shared" si="7"/>
        <v>925</v>
      </c>
      <c r="J36" s="10">
        <v>1</v>
      </c>
      <c r="K36" s="48" t="s">
        <v>33</v>
      </c>
      <c r="L36" s="35" t="s">
        <v>27</v>
      </c>
      <c r="M36" s="35">
        <v>18.5</v>
      </c>
      <c r="N36" s="36">
        <v>50</v>
      </c>
      <c r="O36" s="11">
        <f t="shared" ref="O36:O37" si="9">M36*N36</f>
        <v>925</v>
      </c>
    </row>
    <row r="37" spans="1:15" s="6" customFormat="1" ht="30.95" customHeight="1" x14ac:dyDescent="0.3">
      <c r="A37" s="10">
        <v>2</v>
      </c>
      <c r="B37" s="48" t="s">
        <v>34</v>
      </c>
      <c r="C37" s="35" t="s">
        <v>25</v>
      </c>
      <c r="D37" s="35">
        <v>61.3</v>
      </c>
      <c r="E37" s="36">
        <v>30</v>
      </c>
      <c r="F37" s="11">
        <f t="shared" si="7"/>
        <v>1839</v>
      </c>
      <c r="J37" s="10">
        <v>2</v>
      </c>
      <c r="K37" s="48" t="s">
        <v>34</v>
      </c>
      <c r="L37" s="35" t="s">
        <v>25</v>
      </c>
      <c r="M37" s="35">
        <v>61.3</v>
      </c>
      <c r="N37" s="36">
        <v>30</v>
      </c>
      <c r="O37" s="11">
        <f t="shared" si="9"/>
        <v>1839</v>
      </c>
    </row>
    <row r="38" spans="1:15" ht="30.95" customHeight="1" x14ac:dyDescent="0.25">
      <c r="A38" s="10"/>
      <c r="B38" s="12"/>
      <c r="C38" s="2"/>
      <c r="D38" s="2"/>
      <c r="E38" s="3"/>
      <c r="F38" s="66">
        <f>F36+F37</f>
        <v>2764</v>
      </c>
      <c r="J38" s="10"/>
      <c r="K38" s="12"/>
      <c r="L38" s="2"/>
      <c r="M38" s="2"/>
      <c r="N38" s="3"/>
      <c r="O38" s="66">
        <f>O36+O37</f>
        <v>2764</v>
      </c>
    </row>
    <row r="39" spans="1:15" ht="30.95" customHeight="1" x14ac:dyDescent="0.25">
      <c r="A39" s="53"/>
      <c r="B39" s="41" t="s">
        <v>38</v>
      </c>
      <c r="C39" s="54"/>
      <c r="D39" s="54"/>
      <c r="E39" s="55"/>
      <c r="F39" s="56"/>
      <c r="J39" s="53"/>
      <c r="K39" s="41" t="s">
        <v>38</v>
      </c>
      <c r="L39" s="54"/>
      <c r="M39" s="54"/>
      <c r="N39" s="55"/>
      <c r="O39" s="56"/>
    </row>
    <row r="40" spans="1:15" ht="30.95" customHeight="1" x14ac:dyDescent="0.25">
      <c r="A40" s="10">
        <v>1</v>
      </c>
      <c r="B40" s="35" t="s">
        <v>39</v>
      </c>
      <c r="C40" s="35" t="s">
        <v>25</v>
      </c>
      <c r="D40" s="35">
        <v>55</v>
      </c>
      <c r="E40" s="51">
        <v>30</v>
      </c>
      <c r="F40" s="11">
        <f t="shared" si="7"/>
        <v>1650</v>
      </c>
      <c r="J40" s="10">
        <v>1</v>
      </c>
      <c r="K40" s="35" t="s">
        <v>39</v>
      </c>
      <c r="L40" s="35" t="s">
        <v>25</v>
      </c>
      <c r="M40" s="35">
        <v>55</v>
      </c>
      <c r="N40" s="122">
        <v>25</v>
      </c>
      <c r="O40" s="11">
        <f t="shared" ref="O40:O41" si="10">M40*N40</f>
        <v>1375</v>
      </c>
    </row>
    <row r="41" spans="1:15" ht="30.95" customHeight="1" x14ac:dyDescent="0.25">
      <c r="A41" s="10">
        <v>2</v>
      </c>
      <c r="B41" s="35" t="s">
        <v>40</v>
      </c>
      <c r="C41" s="35" t="s">
        <v>30</v>
      </c>
      <c r="D41" s="35">
        <v>34</v>
      </c>
      <c r="E41" s="36">
        <v>50</v>
      </c>
      <c r="F41" s="11">
        <f t="shared" si="7"/>
        <v>1700</v>
      </c>
      <c r="J41" s="10">
        <v>2</v>
      </c>
      <c r="K41" s="35" t="s">
        <v>40</v>
      </c>
      <c r="L41" s="35" t="s">
        <v>30</v>
      </c>
      <c r="M41" s="109">
        <v>0</v>
      </c>
      <c r="N41" s="36">
        <v>50</v>
      </c>
      <c r="O41" s="11">
        <f t="shared" si="10"/>
        <v>0</v>
      </c>
    </row>
    <row r="42" spans="1:15" ht="30.95" customHeight="1" x14ac:dyDescent="0.25">
      <c r="A42" s="10"/>
      <c r="B42" s="12"/>
      <c r="C42" s="2"/>
      <c r="D42" s="2"/>
      <c r="E42" s="3"/>
      <c r="F42" s="66">
        <f>F40+F41</f>
        <v>3350</v>
      </c>
      <c r="J42" s="10"/>
      <c r="K42" s="12"/>
      <c r="L42" s="2"/>
      <c r="M42" s="2"/>
      <c r="N42" s="3"/>
      <c r="O42" s="66">
        <f>O40+O41</f>
        <v>1375</v>
      </c>
    </row>
    <row r="43" spans="1:15" ht="30.95" customHeight="1" x14ac:dyDescent="0.25">
      <c r="A43" s="53"/>
      <c r="B43" s="41" t="s">
        <v>41</v>
      </c>
      <c r="C43" s="54"/>
      <c r="D43" s="54"/>
      <c r="E43" s="55"/>
      <c r="F43" s="56"/>
      <c r="J43" s="53"/>
      <c r="K43" s="41" t="s">
        <v>41</v>
      </c>
      <c r="L43" s="54"/>
      <c r="M43" s="54"/>
      <c r="N43" s="55"/>
      <c r="O43" s="56"/>
    </row>
    <row r="44" spans="1:15" ht="30.95" customHeight="1" x14ac:dyDescent="0.25">
      <c r="A44" s="10">
        <v>1</v>
      </c>
      <c r="B44" s="35" t="s">
        <v>42</v>
      </c>
      <c r="C44" s="35" t="s">
        <v>25</v>
      </c>
      <c r="D44" s="35">
        <v>63</v>
      </c>
      <c r="E44" s="36">
        <v>30</v>
      </c>
      <c r="F44" s="11">
        <f t="shared" si="7"/>
        <v>1890</v>
      </c>
      <c r="J44" s="10">
        <v>1</v>
      </c>
      <c r="K44" s="35" t="s">
        <v>42</v>
      </c>
      <c r="L44" s="35" t="s">
        <v>25</v>
      </c>
      <c r="M44" s="35">
        <v>63</v>
      </c>
      <c r="N44" s="122">
        <v>25</v>
      </c>
      <c r="O44" s="11">
        <f t="shared" ref="O44:O45" si="11">M44*N44</f>
        <v>1575</v>
      </c>
    </row>
    <row r="45" spans="1:15" ht="30.95" customHeight="1" x14ac:dyDescent="0.25">
      <c r="A45" s="10">
        <v>2</v>
      </c>
      <c r="B45" s="35" t="s">
        <v>43</v>
      </c>
      <c r="C45" s="35" t="s">
        <v>30</v>
      </c>
      <c r="D45" s="35">
        <v>19</v>
      </c>
      <c r="E45" s="36">
        <v>50</v>
      </c>
      <c r="F45" s="11">
        <f t="shared" si="7"/>
        <v>950</v>
      </c>
      <c r="J45" s="10">
        <v>2</v>
      </c>
      <c r="K45" s="35" t="s">
        <v>43</v>
      </c>
      <c r="L45" s="35" t="s">
        <v>30</v>
      </c>
      <c r="M45" s="109">
        <v>0</v>
      </c>
      <c r="N45" s="36">
        <v>50</v>
      </c>
      <c r="O45" s="11">
        <f t="shared" si="11"/>
        <v>0</v>
      </c>
    </row>
    <row r="46" spans="1:15" ht="30.95" customHeight="1" x14ac:dyDescent="0.25">
      <c r="A46" s="10"/>
      <c r="B46" s="12"/>
      <c r="C46" s="2"/>
      <c r="D46" s="2"/>
      <c r="E46" s="3"/>
      <c r="F46" s="66">
        <f>F44+F45</f>
        <v>2840</v>
      </c>
      <c r="J46" s="10"/>
      <c r="K46" s="12"/>
      <c r="L46" s="2"/>
      <c r="M46" s="2"/>
      <c r="N46" s="3"/>
      <c r="O46" s="66">
        <f>O44+O45</f>
        <v>1575</v>
      </c>
    </row>
    <row r="47" spans="1:15" ht="30.95" customHeight="1" x14ac:dyDescent="0.25">
      <c r="A47" s="53"/>
      <c r="B47" s="41" t="s">
        <v>44</v>
      </c>
      <c r="C47" s="57"/>
      <c r="D47" s="57"/>
      <c r="E47" s="55"/>
      <c r="F47" s="56"/>
      <c r="J47" s="53"/>
      <c r="K47" s="41" t="s">
        <v>44</v>
      </c>
      <c r="L47" s="57"/>
      <c r="M47" s="57"/>
      <c r="N47" s="55"/>
      <c r="O47" s="56"/>
    </row>
    <row r="48" spans="1:15" ht="30.95" customHeight="1" x14ac:dyDescent="0.25">
      <c r="A48" s="10">
        <v>1</v>
      </c>
      <c r="B48" s="35" t="s">
        <v>24</v>
      </c>
      <c r="C48" s="35" t="s">
        <v>25</v>
      </c>
      <c r="D48" s="35">
        <v>4.5</v>
      </c>
      <c r="E48" s="36">
        <v>150</v>
      </c>
      <c r="F48" s="11">
        <f t="shared" si="7"/>
        <v>675</v>
      </c>
      <c r="J48" s="10">
        <v>1</v>
      </c>
      <c r="K48" s="35" t="s">
        <v>24</v>
      </c>
      <c r="L48" s="35" t="s">
        <v>25</v>
      </c>
      <c r="M48" s="35">
        <v>4.5</v>
      </c>
      <c r="N48" s="36">
        <v>150</v>
      </c>
      <c r="O48" s="11">
        <f t="shared" ref="O48:O50" si="12">M48*N48</f>
        <v>675</v>
      </c>
    </row>
    <row r="49" spans="1:15" ht="30.95" customHeight="1" x14ac:dyDescent="0.25">
      <c r="A49" s="10">
        <v>2</v>
      </c>
      <c r="B49" s="35" t="s">
        <v>45</v>
      </c>
      <c r="C49" s="35" t="s">
        <v>30</v>
      </c>
      <c r="D49" s="35">
        <v>16</v>
      </c>
      <c r="E49" s="51">
        <v>50</v>
      </c>
      <c r="F49" s="11">
        <f t="shared" si="7"/>
        <v>800</v>
      </c>
      <c r="J49" s="10">
        <v>2</v>
      </c>
      <c r="K49" s="35" t="s">
        <v>45</v>
      </c>
      <c r="L49" s="35" t="s">
        <v>30</v>
      </c>
      <c r="M49" s="35">
        <v>16</v>
      </c>
      <c r="N49" s="51">
        <v>50</v>
      </c>
      <c r="O49" s="11">
        <f t="shared" si="12"/>
        <v>800</v>
      </c>
    </row>
    <row r="50" spans="1:15" ht="30.95" customHeight="1" x14ac:dyDescent="0.25">
      <c r="A50" s="10">
        <v>3</v>
      </c>
      <c r="B50" s="35" t="s">
        <v>46</v>
      </c>
      <c r="C50" s="35" t="s">
        <v>25</v>
      </c>
      <c r="D50" s="35">
        <v>34.200000000000003</v>
      </c>
      <c r="E50" s="51">
        <v>30</v>
      </c>
      <c r="F50" s="11">
        <f t="shared" si="7"/>
        <v>1026</v>
      </c>
      <c r="J50" s="10">
        <v>3</v>
      </c>
      <c r="K50" s="35" t="s">
        <v>46</v>
      </c>
      <c r="L50" s="35" t="s">
        <v>25</v>
      </c>
      <c r="M50" s="35">
        <v>34.200000000000003</v>
      </c>
      <c r="N50" s="51">
        <v>30</v>
      </c>
      <c r="O50" s="11">
        <f t="shared" si="12"/>
        <v>1026</v>
      </c>
    </row>
    <row r="51" spans="1:15" ht="30.95" customHeight="1" x14ac:dyDescent="0.25">
      <c r="A51" s="10"/>
      <c r="B51" s="12"/>
      <c r="C51" s="2"/>
      <c r="D51" s="2"/>
      <c r="E51" s="3"/>
      <c r="F51" s="66">
        <f>F48+F49+F50</f>
        <v>2501</v>
      </c>
      <c r="J51" s="10"/>
      <c r="K51" s="12"/>
      <c r="L51" s="2"/>
      <c r="M51" s="2"/>
      <c r="N51" s="3"/>
      <c r="O51" s="66">
        <f>O48+O49+O50</f>
        <v>2501</v>
      </c>
    </row>
    <row r="52" spans="1:15" ht="30.95" customHeight="1" x14ac:dyDescent="0.25">
      <c r="A52" s="53"/>
      <c r="B52" s="41" t="s">
        <v>47</v>
      </c>
      <c r="C52" s="57"/>
      <c r="D52" s="57"/>
      <c r="E52" s="55"/>
      <c r="F52" s="56"/>
      <c r="J52" s="53"/>
      <c r="K52" s="41" t="s">
        <v>47</v>
      </c>
      <c r="L52" s="57"/>
      <c r="M52" s="57"/>
      <c r="N52" s="55"/>
      <c r="O52" s="56"/>
    </row>
    <row r="53" spans="1:15" ht="30.95" customHeight="1" x14ac:dyDescent="0.25">
      <c r="A53" s="10">
        <v>1</v>
      </c>
      <c r="B53" s="35" t="s">
        <v>39</v>
      </c>
      <c r="C53" s="35" t="s">
        <v>30</v>
      </c>
      <c r="D53" s="35">
        <v>28.2</v>
      </c>
      <c r="E53" s="51">
        <v>50</v>
      </c>
      <c r="F53" s="11">
        <f t="shared" si="7"/>
        <v>1410</v>
      </c>
      <c r="J53" s="10">
        <v>1</v>
      </c>
      <c r="K53" s="35" t="s">
        <v>39</v>
      </c>
      <c r="L53" s="35" t="s">
        <v>30</v>
      </c>
      <c r="M53" s="109">
        <v>0</v>
      </c>
      <c r="N53" s="51">
        <v>50</v>
      </c>
      <c r="O53" s="11">
        <f t="shared" ref="O53:O56" si="13">M53*N53</f>
        <v>0</v>
      </c>
    </row>
    <row r="54" spans="1:15" ht="30.95" customHeight="1" x14ac:dyDescent="0.25">
      <c r="A54" s="10">
        <v>2</v>
      </c>
      <c r="B54" s="35" t="s">
        <v>40</v>
      </c>
      <c r="C54" s="35" t="s">
        <v>25</v>
      </c>
      <c r="D54" s="35">
        <v>47</v>
      </c>
      <c r="E54" s="51">
        <v>30</v>
      </c>
      <c r="F54" s="11">
        <f t="shared" si="7"/>
        <v>1410</v>
      </c>
      <c r="J54" s="10">
        <v>2</v>
      </c>
      <c r="K54" s="35" t="s">
        <v>40</v>
      </c>
      <c r="L54" s="35" t="s">
        <v>25</v>
      </c>
      <c r="M54" s="35">
        <v>47</v>
      </c>
      <c r="N54" s="122">
        <v>25</v>
      </c>
      <c r="O54" s="11">
        <f t="shared" si="13"/>
        <v>1175</v>
      </c>
    </row>
    <row r="55" spans="1:15" ht="30.95" customHeight="1" x14ac:dyDescent="0.25">
      <c r="A55" s="10">
        <v>3</v>
      </c>
      <c r="B55" s="48" t="s">
        <v>33</v>
      </c>
      <c r="C55" s="35" t="s">
        <v>27</v>
      </c>
      <c r="D55" s="35">
        <v>7</v>
      </c>
      <c r="E55" s="51">
        <v>50</v>
      </c>
      <c r="F55" s="11">
        <f t="shared" si="7"/>
        <v>350</v>
      </c>
      <c r="J55" s="10">
        <v>3</v>
      </c>
      <c r="K55" s="48" t="s">
        <v>33</v>
      </c>
      <c r="L55" s="35" t="s">
        <v>27</v>
      </c>
      <c r="M55" s="35">
        <v>7</v>
      </c>
      <c r="N55" s="51">
        <v>50</v>
      </c>
      <c r="O55" s="11">
        <f t="shared" si="13"/>
        <v>350</v>
      </c>
    </row>
    <row r="56" spans="1:15" ht="30.95" customHeight="1" x14ac:dyDescent="0.25">
      <c r="A56" s="10">
        <v>4</v>
      </c>
      <c r="B56" s="48" t="s">
        <v>34</v>
      </c>
      <c r="C56" s="35" t="s">
        <v>25</v>
      </c>
      <c r="D56" s="35">
        <v>20.399999999999999</v>
      </c>
      <c r="E56" s="51">
        <v>30</v>
      </c>
      <c r="F56" s="11">
        <f t="shared" si="7"/>
        <v>612</v>
      </c>
      <c r="J56" s="10">
        <v>4</v>
      </c>
      <c r="K56" s="48" t="s">
        <v>34</v>
      </c>
      <c r="L56" s="35" t="s">
        <v>25</v>
      </c>
      <c r="M56" s="35">
        <v>20.399999999999999</v>
      </c>
      <c r="N56" s="51">
        <v>30</v>
      </c>
      <c r="O56" s="11">
        <f t="shared" si="13"/>
        <v>612</v>
      </c>
    </row>
    <row r="57" spans="1:15" ht="30.95" customHeight="1" x14ac:dyDescent="0.25">
      <c r="A57" s="10"/>
      <c r="B57" s="12"/>
      <c r="C57" s="2"/>
      <c r="D57" s="2"/>
      <c r="E57" s="3"/>
      <c r="F57" s="66">
        <f>F53+F54+F55+F56</f>
        <v>3782</v>
      </c>
      <c r="J57" s="10"/>
      <c r="K57" s="12"/>
      <c r="L57" s="2"/>
      <c r="M57" s="2"/>
      <c r="N57" s="3"/>
      <c r="O57" s="66">
        <f>O53+O54+O55+O56</f>
        <v>2137</v>
      </c>
    </row>
    <row r="58" spans="1:15" ht="30.95" customHeight="1" x14ac:dyDescent="0.25">
      <c r="A58" s="53"/>
      <c r="B58" s="41" t="s">
        <v>48</v>
      </c>
      <c r="C58" s="57"/>
      <c r="D58" s="57"/>
      <c r="E58" s="55"/>
      <c r="F58" s="56"/>
      <c r="J58" s="53"/>
      <c r="K58" s="41" t="s">
        <v>48</v>
      </c>
      <c r="L58" s="57"/>
      <c r="M58" s="57"/>
      <c r="N58" s="55"/>
      <c r="O58" s="56"/>
    </row>
    <row r="59" spans="1:15" ht="30.95" customHeight="1" x14ac:dyDescent="0.25">
      <c r="A59" s="10">
        <v>1</v>
      </c>
      <c r="B59" s="35" t="s">
        <v>49</v>
      </c>
      <c r="C59" s="35" t="s">
        <v>27</v>
      </c>
      <c r="D59" s="35">
        <v>21</v>
      </c>
      <c r="E59" s="51">
        <v>80</v>
      </c>
      <c r="F59" s="11">
        <f t="shared" si="7"/>
        <v>1680</v>
      </c>
      <c r="J59" s="10">
        <v>1</v>
      </c>
      <c r="K59" s="35" t="s">
        <v>49</v>
      </c>
      <c r="L59" s="35" t="s">
        <v>27</v>
      </c>
      <c r="M59" s="35">
        <v>21</v>
      </c>
      <c r="N59" s="51">
        <v>80</v>
      </c>
      <c r="O59" s="11">
        <f t="shared" ref="O59" si="14">M59*N59</f>
        <v>1680</v>
      </c>
    </row>
    <row r="60" spans="1:15" ht="30.95" customHeight="1" x14ac:dyDescent="0.25">
      <c r="A60" s="10"/>
      <c r="B60" s="12"/>
      <c r="C60" s="2"/>
      <c r="D60" s="2"/>
      <c r="E60" s="3"/>
      <c r="F60" s="66">
        <f>F59</f>
        <v>1680</v>
      </c>
      <c r="J60" s="10"/>
      <c r="K60" s="12"/>
      <c r="L60" s="2"/>
      <c r="M60" s="2"/>
      <c r="N60" s="3"/>
      <c r="O60" s="66">
        <f>O59</f>
        <v>1680</v>
      </c>
    </row>
    <row r="61" spans="1:15" ht="30.95" customHeight="1" x14ac:dyDescent="0.25">
      <c r="A61" s="53"/>
      <c r="B61" s="41" t="s">
        <v>50</v>
      </c>
      <c r="C61" s="57"/>
      <c r="D61" s="57"/>
      <c r="E61" s="55"/>
      <c r="F61" s="56"/>
      <c r="J61" s="53"/>
      <c r="K61" s="41" t="s">
        <v>50</v>
      </c>
      <c r="L61" s="57"/>
      <c r="M61" s="57"/>
      <c r="N61" s="55"/>
      <c r="O61" s="56"/>
    </row>
    <row r="62" spans="1:15" ht="30.95" customHeight="1" x14ac:dyDescent="0.25">
      <c r="A62" s="10">
        <v>1</v>
      </c>
      <c r="B62" s="48" t="s">
        <v>33</v>
      </c>
      <c r="C62" s="35" t="s">
        <v>27</v>
      </c>
      <c r="D62" s="35">
        <v>24</v>
      </c>
      <c r="E62" s="51">
        <v>50</v>
      </c>
      <c r="F62" s="11">
        <f t="shared" si="7"/>
        <v>1200</v>
      </c>
      <c r="J62" s="10">
        <v>1</v>
      </c>
      <c r="K62" s="48" t="s">
        <v>33</v>
      </c>
      <c r="L62" s="35" t="s">
        <v>27</v>
      </c>
      <c r="M62" s="35">
        <v>24</v>
      </c>
      <c r="N62" s="51">
        <v>50</v>
      </c>
      <c r="O62" s="11">
        <f t="shared" ref="O62:O63" si="15">M62*N62</f>
        <v>1200</v>
      </c>
    </row>
    <row r="63" spans="1:15" ht="30.95" customHeight="1" x14ac:dyDescent="0.25">
      <c r="A63" s="10">
        <v>2</v>
      </c>
      <c r="B63" s="48" t="s">
        <v>34</v>
      </c>
      <c r="C63" s="35" t="s">
        <v>25</v>
      </c>
      <c r="D63" s="35">
        <v>77.599999999999994</v>
      </c>
      <c r="E63" s="51">
        <v>30</v>
      </c>
      <c r="F63" s="11">
        <f t="shared" si="7"/>
        <v>2328</v>
      </c>
      <c r="J63" s="10">
        <v>2</v>
      </c>
      <c r="K63" s="48" t="s">
        <v>34</v>
      </c>
      <c r="L63" s="35" t="s">
        <v>25</v>
      </c>
      <c r="M63" s="35">
        <v>77.599999999999994</v>
      </c>
      <c r="N63" s="51">
        <v>30</v>
      </c>
      <c r="O63" s="11">
        <f t="shared" si="15"/>
        <v>2328</v>
      </c>
    </row>
    <row r="64" spans="1:15" ht="30.95" customHeight="1" x14ac:dyDescent="0.25">
      <c r="A64" s="10"/>
      <c r="B64" s="12"/>
      <c r="C64" s="2"/>
      <c r="D64" s="2"/>
      <c r="E64" s="3"/>
      <c r="F64" s="66">
        <f>F62+F63</f>
        <v>3528</v>
      </c>
      <c r="J64" s="10"/>
      <c r="K64" s="12"/>
      <c r="L64" s="2"/>
      <c r="M64" s="2"/>
      <c r="N64" s="3"/>
      <c r="O64" s="66">
        <f>O62+O63</f>
        <v>3528</v>
      </c>
    </row>
    <row r="65" spans="1:15" ht="30.95" customHeight="1" x14ac:dyDescent="0.25">
      <c r="A65" s="53"/>
      <c r="B65" s="41" t="s">
        <v>51</v>
      </c>
      <c r="C65" s="57"/>
      <c r="D65" s="57"/>
      <c r="E65" s="55"/>
      <c r="F65" s="56"/>
      <c r="J65" s="53"/>
      <c r="K65" s="41" t="s">
        <v>51</v>
      </c>
      <c r="L65" s="57"/>
      <c r="M65" s="57"/>
      <c r="N65" s="55"/>
      <c r="O65" s="56"/>
    </row>
    <row r="66" spans="1:15" ht="30.95" customHeight="1" x14ac:dyDescent="0.25">
      <c r="A66" s="10">
        <v>1</v>
      </c>
      <c r="B66" s="35" t="s">
        <v>52</v>
      </c>
      <c r="C66" s="35" t="s">
        <v>30</v>
      </c>
      <c r="D66" s="35">
        <v>10</v>
      </c>
      <c r="E66" s="51">
        <v>50</v>
      </c>
      <c r="F66" s="11">
        <f t="shared" si="7"/>
        <v>500</v>
      </c>
      <c r="J66" s="10">
        <v>1</v>
      </c>
      <c r="K66" s="35" t="s">
        <v>52</v>
      </c>
      <c r="L66" s="35" t="s">
        <v>30</v>
      </c>
      <c r="M66" s="35">
        <v>10</v>
      </c>
      <c r="N66" s="51">
        <v>50</v>
      </c>
      <c r="O66" s="11">
        <f t="shared" ref="O66:O67" si="16">M66*N66</f>
        <v>500</v>
      </c>
    </row>
    <row r="67" spans="1:15" ht="30.95" customHeight="1" x14ac:dyDescent="0.25">
      <c r="A67" s="10">
        <v>2</v>
      </c>
      <c r="B67" s="35" t="s">
        <v>53</v>
      </c>
      <c r="C67" s="35" t="s">
        <v>25</v>
      </c>
      <c r="D67" s="35">
        <v>16.5</v>
      </c>
      <c r="E67" s="51">
        <v>30</v>
      </c>
      <c r="F67" s="11">
        <f t="shared" si="7"/>
        <v>495</v>
      </c>
      <c r="J67" s="10">
        <v>2</v>
      </c>
      <c r="K67" s="35" t="s">
        <v>53</v>
      </c>
      <c r="L67" s="35" t="s">
        <v>25</v>
      </c>
      <c r="M67" s="35">
        <v>16.5</v>
      </c>
      <c r="N67" s="51">
        <v>30</v>
      </c>
      <c r="O67" s="11">
        <f t="shared" si="16"/>
        <v>495</v>
      </c>
    </row>
    <row r="68" spans="1:15" ht="30.95" customHeight="1" x14ac:dyDescent="0.25">
      <c r="A68" s="10"/>
      <c r="B68" s="12"/>
      <c r="C68" s="2"/>
      <c r="D68" s="2"/>
      <c r="E68" s="3"/>
      <c r="F68" s="66">
        <f>F66+F67</f>
        <v>995</v>
      </c>
      <c r="J68" s="10"/>
      <c r="K68" s="12"/>
      <c r="L68" s="2"/>
      <c r="M68" s="2"/>
      <c r="N68" s="3"/>
      <c r="O68" s="66">
        <f>O66+O67</f>
        <v>995</v>
      </c>
    </row>
    <row r="69" spans="1:15" ht="30.95" customHeight="1" x14ac:dyDescent="0.25">
      <c r="A69" s="10"/>
      <c r="B69" s="41" t="s">
        <v>54</v>
      </c>
      <c r="C69" s="57"/>
      <c r="D69" s="57"/>
      <c r="E69" s="55"/>
      <c r="F69" s="55"/>
      <c r="J69" s="10"/>
      <c r="K69" s="41" t="s">
        <v>54</v>
      </c>
      <c r="L69" s="57"/>
      <c r="M69" s="57"/>
      <c r="N69" s="55"/>
      <c r="O69" s="55"/>
    </row>
    <row r="70" spans="1:15" ht="30.95" customHeight="1" x14ac:dyDescent="0.25">
      <c r="A70" s="10">
        <v>1</v>
      </c>
      <c r="B70" s="35" t="s">
        <v>55</v>
      </c>
      <c r="C70" s="35" t="s">
        <v>30</v>
      </c>
      <c r="D70" s="35">
        <v>16</v>
      </c>
      <c r="E70" s="51">
        <v>80</v>
      </c>
      <c r="F70" s="11">
        <f t="shared" si="7"/>
        <v>1280</v>
      </c>
      <c r="J70" s="10">
        <v>1</v>
      </c>
      <c r="K70" s="35" t="s">
        <v>55</v>
      </c>
      <c r="L70" s="35" t="s">
        <v>30</v>
      </c>
      <c r="M70" s="35">
        <v>16</v>
      </c>
      <c r="N70" s="51">
        <v>80</v>
      </c>
      <c r="O70" s="11">
        <f t="shared" ref="O70:O73" si="17">M70*N70</f>
        <v>1280</v>
      </c>
    </row>
    <row r="71" spans="1:15" ht="30.95" customHeight="1" x14ac:dyDescent="0.25">
      <c r="A71" s="10">
        <v>2</v>
      </c>
      <c r="B71" s="35" t="s">
        <v>26</v>
      </c>
      <c r="C71" s="35" t="s">
        <v>30</v>
      </c>
      <c r="D71" s="35">
        <v>36</v>
      </c>
      <c r="E71" s="51">
        <v>80</v>
      </c>
      <c r="F71" s="11">
        <f t="shared" si="7"/>
        <v>2880</v>
      </c>
      <c r="J71" s="10">
        <v>2</v>
      </c>
      <c r="K71" s="35" t="s">
        <v>26</v>
      </c>
      <c r="L71" s="35" t="s">
        <v>30</v>
      </c>
      <c r="M71" s="35">
        <v>36</v>
      </c>
      <c r="N71" s="51">
        <v>80</v>
      </c>
      <c r="O71" s="11">
        <f t="shared" si="17"/>
        <v>2880</v>
      </c>
    </row>
    <row r="72" spans="1:15" ht="30.95" customHeight="1" x14ac:dyDescent="0.25">
      <c r="A72" s="10">
        <v>3</v>
      </c>
      <c r="B72" s="35" t="s">
        <v>56</v>
      </c>
      <c r="C72" s="35" t="s">
        <v>27</v>
      </c>
      <c r="D72" s="35">
        <v>11.5</v>
      </c>
      <c r="E72" s="51">
        <v>50</v>
      </c>
      <c r="F72" s="11">
        <f t="shared" si="7"/>
        <v>575</v>
      </c>
      <c r="J72" s="10">
        <v>3</v>
      </c>
      <c r="K72" s="35" t="s">
        <v>56</v>
      </c>
      <c r="L72" s="35" t="s">
        <v>27</v>
      </c>
      <c r="M72" s="35">
        <v>11.5</v>
      </c>
      <c r="N72" s="51">
        <v>50</v>
      </c>
      <c r="O72" s="11">
        <f t="shared" si="17"/>
        <v>575</v>
      </c>
    </row>
    <row r="73" spans="1:15" ht="30.95" customHeight="1" x14ac:dyDescent="0.25">
      <c r="A73" s="10">
        <v>4</v>
      </c>
      <c r="B73" s="35" t="s">
        <v>57</v>
      </c>
      <c r="C73" s="35" t="s">
        <v>25</v>
      </c>
      <c r="D73" s="35">
        <v>34</v>
      </c>
      <c r="E73" s="51">
        <v>30</v>
      </c>
      <c r="F73" s="11">
        <f t="shared" si="7"/>
        <v>1020</v>
      </c>
      <c r="J73" s="10">
        <v>4</v>
      </c>
      <c r="K73" s="35" t="s">
        <v>57</v>
      </c>
      <c r="L73" s="35" t="s">
        <v>25</v>
      </c>
      <c r="M73" s="35">
        <v>34</v>
      </c>
      <c r="N73" s="51">
        <v>30</v>
      </c>
      <c r="O73" s="11">
        <f t="shared" si="17"/>
        <v>1020</v>
      </c>
    </row>
    <row r="74" spans="1:15" ht="30.95" customHeight="1" x14ac:dyDescent="0.25">
      <c r="A74" s="10"/>
      <c r="B74" s="58"/>
      <c r="C74" s="52"/>
      <c r="D74" s="59"/>
      <c r="E74" s="51"/>
      <c r="F74" s="66">
        <f>F70+F71+F72+F73</f>
        <v>5755</v>
      </c>
      <c r="J74" s="10"/>
      <c r="K74" s="58"/>
      <c r="L74" s="52"/>
      <c r="M74" s="59"/>
      <c r="N74" s="51"/>
      <c r="O74" s="66">
        <f>O70+O71+O72+O73</f>
        <v>5755</v>
      </c>
    </row>
    <row r="75" spans="1:15" ht="30.95" customHeight="1" x14ac:dyDescent="0.25">
      <c r="A75" s="10"/>
      <c r="B75" s="41" t="s">
        <v>58</v>
      </c>
      <c r="C75" s="57"/>
      <c r="D75" s="57"/>
      <c r="E75" s="55"/>
      <c r="F75" s="55"/>
      <c r="J75" s="10"/>
      <c r="K75" s="41" t="s">
        <v>58</v>
      </c>
      <c r="L75" s="57"/>
      <c r="M75" s="57"/>
      <c r="N75" s="55"/>
      <c r="O75" s="55"/>
    </row>
    <row r="76" spans="1:15" ht="30.95" customHeight="1" x14ac:dyDescent="0.25">
      <c r="A76" s="10">
        <v>1</v>
      </c>
      <c r="B76" s="35" t="s">
        <v>24</v>
      </c>
      <c r="C76" s="35" t="s">
        <v>25</v>
      </c>
      <c r="D76" s="35">
        <v>10.8</v>
      </c>
      <c r="E76" s="51">
        <v>150</v>
      </c>
      <c r="F76" s="11">
        <f t="shared" si="7"/>
        <v>1620</v>
      </c>
      <c r="J76" s="10">
        <v>1</v>
      </c>
      <c r="K76" s="35" t="s">
        <v>24</v>
      </c>
      <c r="L76" s="35" t="s">
        <v>25</v>
      </c>
      <c r="M76" s="35">
        <v>10.8</v>
      </c>
      <c r="N76" s="51">
        <v>150</v>
      </c>
      <c r="O76" s="11">
        <f t="shared" ref="O76" si="18">M76*N76</f>
        <v>1620</v>
      </c>
    </row>
    <row r="77" spans="1:15" ht="30.95" customHeight="1" x14ac:dyDescent="0.25">
      <c r="A77" s="10"/>
      <c r="B77" s="60"/>
      <c r="C77" s="52"/>
      <c r="D77" s="59"/>
      <c r="E77" s="51"/>
      <c r="F77" s="66">
        <f>F76</f>
        <v>1620</v>
      </c>
      <c r="J77" s="10"/>
      <c r="K77" s="60"/>
      <c r="L77" s="52"/>
      <c r="M77" s="59"/>
      <c r="N77" s="51"/>
      <c r="O77" s="66">
        <f>O76</f>
        <v>1620</v>
      </c>
    </row>
    <row r="78" spans="1:15" ht="30.95" customHeight="1" x14ac:dyDescent="0.25">
      <c r="A78" s="10"/>
      <c r="B78" s="41" t="s">
        <v>59</v>
      </c>
      <c r="C78" s="54"/>
      <c r="D78" s="54"/>
      <c r="E78" s="55"/>
      <c r="F78" s="55"/>
      <c r="J78" s="10"/>
      <c r="K78" s="41" t="s">
        <v>59</v>
      </c>
      <c r="L78" s="54"/>
      <c r="M78" s="54"/>
      <c r="N78" s="55"/>
      <c r="O78" s="55"/>
    </row>
    <row r="79" spans="1:15" ht="30.95" customHeight="1" x14ac:dyDescent="0.25">
      <c r="A79" s="10">
        <v>1</v>
      </c>
      <c r="B79" s="35" t="s">
        <v>60</v>
      </c>
      <c r="C79" s="35" t="s">
        <v>27</v>
      </c>
      <c r="D79" s="35">
        <v>6</v>
      </c>
      <c r="E79" s="36">
        <v>50</v>
      </c>
      <c r="F79" s="11">
        <f t="shared" si="7"/>
        <v>300</v>
      </c>
      <c r="J79" s="10">
        <v>1</v>
      </c>
      <c r="K79" s="35" t="s">
        <v>60</v>
      </c>
      <c r="L79" s="35" t="s">
        <v>27</v>
      </c>
      <c r="M79" s="35">
        <v>6</v>
      </c>
      <c r="N79" s="36">
        <v>50</v>
      </c>
      <c r="O79" s="11">
        <f t="shared" ref="O79:O80" si="19">M79*N79</f>
        <v>300</v>
      </c>
    </row>
    <row r="80" spans="1:15" ht="30.95" customHeight="1" x14ac:dyDescent="0.25">
      <c r="A80" s="10">
        <v>2</v>
      </c>
      <c r="B80" s="35" t="s">
        <v>61</v>
      </c>
      <c r="C80" s="35" t="s">
        <v>25</v>
      </c>
      <c r="D80" s="35">
        <v>13</v>
      </c>
      <c r="E80" s="36">
        <v>30</v>
      </c>
      <c r="F80" s="11">
        <f t="shared" si="7"/>
        <v>390</v>
      </c>
      <c r="J80" s="10">
        <v>2</v>
      </c>
      <c r="K80" s="35" t="s">
        <v>61</v>
      </c>
      <c r="L80" s="35" t="s">
        <v>25</v>
      </c>
      <c r="M80" s="35">
        <v>13</v>
      </c>
      <c r="N80" s="36">
        <v>30</v>
      </c>
      <c r="O80" s="11">
        <f t="shared" si="19"/>
        <v>390</v>
      </c>
    </row>
    <row r="81" spans="1:15" ht="30.95" customHeight="1" x14ac:dyDescent="0.25">
      <c r="A81" s="10"/>
      <c r="B81" s="61"/>
      <c r="C81" s="39"/>
      <c r="D81" s="62"/>
      <c r="E81" s="36"/>
      <c r="F81" s="66">
        <f>F79+F80</f>
        <v>690</v>
      </c>
      <c r="J81" s="10"/>
      <c r="K81" s="61"/>
      <c r="L81" s="39"/>
      <c r="M81" s="62"/>
      <c r="N81" s="36"/>
      <c r="O81" s="66">
        <f>O79+O80</f>
        <v>690</v>
      </c>
    </row>
    <row r="82" spans="1:15" ht="30.95" customHeight="1" x14ac:dyDescent="0.25">
      <c r="A82" s="10"/>
      <c r="B82" s="41" t="s">
        <v>62</v>
      </c>
      <c r="C82" s="54"/>
      <c r="D82" s="54"/>
      <c r="E82" s="55"/>
      <c r="F82" s="55"/>
      <c r="J82" s="10"/>
      <c r="K82" s="41" t="s">
        <v>62</v>
      </c>
      <c r="L82" s="54"/>
      <c r="M82" s="54"/>
      <c r="N82" s="55"/>
      <c r="O82" s="55"/>
    </row>
    <row r="83" spans="1:15" ht="30.95" customHeight="1" x14ac:dyDescent="0.25">
      <c r="A83" s="10">
        <v>1</v>
      </c>
      <c r="B83" s="35" t="s">
        <v>39</v>
      </c>
      <c r="C83" s="35" t="s">
        <v>25</v>
      </c>
      <c r="D83" s="35">
        <v>56</v>
      </c>
      <c r="E83" s="36">
        <v>30</v>
      </c>
      <c r="F83" s="11">
        <f t="shared" si="7"/>
        <v>1680</v>
      </c>
      <c r="J83" s="10">
        <v>1</v>
      </c>
      <c r="K83" s="35" t="s">
        <v>39</v>
      </c>
      <c r="L83" s="35" t="s">
        <v>25</v>
      </c>
      <c r="M83" s="35">
        <v>56</v>
      </c>
      <c r="N83" s="122">
        <v>25</v>
      </c>
      <c r="O83" s="11">
        <f t="shared" ref="O83:O89" si="20">M83*N83</f>
        <v>1400</v>
      </c>
    </row>
    <row r="84" spans="1:15" ht="30.95" customHeight="1" x14ac:dyDescent="0.25">
      <c r="A84" s="10">
        <v>2</v>
      </c>
      <c r="B84" s="35" t="s">
        <v>40</v>
      </c>
      <c r="C84" s="35" t="s">
        <v>27</v>
      </c>
      <c r="D84" s="35">
        <v>34</v>
      </c>
      <c r="E84" s="36">
        <v>50</v>
      </c>
      <c r="F84" s="11">
        <f t="shared" si="7"/>
        <v>1700</v>
      </c>
      <c r="J84" s="10">
        <v>2</v>
      </c>
      <c r="K84" s="35" t="s">
        <v>40</v>
      </c>
      <c r="L84" s="35" t="s">
        <v>27</v>
      </c>
      <c r="M84" s="35">
        <v>34</v>
      </c>
      <c r="N84" s="36">
        <v>50</v>
      </c>
      <c r="O84" s="11">
        <f t="shared" si="20"/>
        <v>1700</v>
      </c>
    </row>
    <row r="85" spans="1:15" ht="30.95" customHeight="1" x14ac:dyDescent="0.25">
      <c r="A85" s="10">
        <v>3</v>
      </c>
      <c r="B85" s="48" t="s">
        <v>33</v>
      </c>
      <c r="C85" s="35" t="s">
        <v>27</v>
      </c>
      <c r="D85" s="35">
        <v>14.5</v>
      </c>
      <c r="E85" s="36">
        <v>50</v>
      </c>
      <c r="F85" s="11">
        <f t="shared" si="7"/>
        <v>725</v>
      </c>
      <c r="J85" s="10">
        <v>3</v>
      </c>
      <c r="K85" s="48" t="s">
        <v>33</v>
      </c>
      <c r="L85" s="35" t="s">
        <v>27</v>
      </c>
      <c r="M85" s="35">
        <v>14.5</v>
      </c>
      <c r="N85" s="36">
        <v>50</v>
      </c>
      <c r="O85" s="11">
        <f t="shared" si="20"/>
        <v>725</v>
      </c>
    </row>
    <row r="86" spans="1:15" ht="30.95" customHeight="1" x14ac:dyDescent="0.25">
      <c r="A86" s="10">
        <v>4</v>
      </c>
      <c r="B86" s="48" t="s">
        <v>34</v>
      </c>
      <c r="C86" s="35" t="s">
        <v>25</v>
      </c>
      <c r="D86" s="35">
        <v>48.5</v>
      </c>
      <c r="E86" s="36">
        <v>30</v>
      </c>
      <c r="F86" s="11">
        <f t="shared" si="7"/>
        <v>1455</v>
      </c>
      <c r="J86" s="10">
        <v>4</v>
      </c>
      <c r="K86" s="48" t="s">
        <v>34</v>
      </c>
      <c r="L86" s="35" t="s">
        <v>25</v>
      </c>
      <c r="M86" s="35">
        <v>48.5</v>
      </c>
      <c r="N86" s="36">
        <v>30</v>
      </c>
      <c r="O86" s="11">
        <f t="shared" si="20"/>
        <v>1455</v>
      </c>
    </row>
    <row r="87" spans="1:15" ht="30.95" customHeight="1" x14ac:dyDescent="0.25">
      <c r="A87" s="10">
        <v>5</v>
      </c>
      <c r="B87" s="35" t="s">
        <v>63</v>
      </c>
      <c r="C87" s="35" t="s">
        <v>27</v>
      </c>
      <c r="D87" s="35">
        <v>51</v>
      </c>
      <c r="E87" s="36">
        <v>80</v>
      </c>
      <c r="F87" s="11">
        <f t="shared" si="7"/>
        <v>4080</v>
      </c>
      <c r="J87" s="10">
        <v>5</v>
      </c>
      <c r="K87" s="35" t="s">
        <v>63</v>
      </c>
      <c r="L87" s="35" t="s">
        <v>27</v>
      </c>
      <c r="M87" s="35">
        <v>51</v>
      </c>
      <c r="N87" s="36">
        <v>80</v>
      </c>
      <c r="O87" s="11">
        <f t="shared" si="20"/>
        <v>4080</v>
      </c>
    </row>
    <row r="88" spans="1:15" ht="30.95" customHeight="1" x14ac:dyDescent="0.25">
      <c r="A88" s="10">
        <v>6</v>
      </c>
      <c r="B88" s="35" t="s">
        <v>64</v>
      </c>
      <c r="C88" s="35" t="s">
        <v>27</v>
      </c>
      <c r="D88" s="35">
        <v>64</v>
      </c>
      <c r="E88" s="36">
        <v>50</v>
      </c>
      <c r="F88" s="11">
        <f t="shared" si="7"/>
        <v>3200</v>
      </c>
      <c r="J88" s="10">
        <v>6</v>
      </c>
      <c r="K88" s="35" t="s">
        <v>64</v>
      </c>
      <c r="L88" s="35" t="s">
        <v>27</v>
      </c>
      <c r="M88" s="35">
        <v>64</v>
      </c>
      <c r="N88" s="36">
        <v>50</v>
      </c>
      <c r="O88" s="11">
        <f t="shared" si="20"/>
        <v>3200</v>
      </c>
    </row>
    <row r="89" spans="1:15" ht="30.95" customHeight="1" x14ac:dyDescent="0.25">
      <c r="A89" s="10">
        <v>7</v>
      </c>
      <c r="B89" s="35" t="s">
        <v>65</v>
      </c>
      <c r="C89" s="35" t="s">
        <v>25</v>
      </c>
      <c r="D89" s="35">
        <v>67</v>
      </c>
      <c r="E89" s="36">
        <v>30</v>
      </c>
      <c r="F89" s="11">
        <f t="shared" si="7"/>
        <v>2010</v>
      </c>
      <c r="J89" s="10">
        <v>7</v>
      </c>
      <c r="K89" s="35" t="s">
        <v>65</v>
      </c>
      <c r="L89" s="35" t="s">
        <v>25</v>
      </c>
      <c r="M89" s="35">
        <v>67</v>
      </c>
      <c r="N89" s="36">
        <v>30</v>
      </c>
      <c r="O89" s="11">
        <f t="shared" si="20"/>
        <v>2010</v>
      </c>
    </row>
    <row r="90" spans="1:15" ht="30.95" customHeight="1" x14ac:dyDescent="0.25">
      <c r="A90" s="10"/>
      <c r="B90" s="61"/>
      <c r="C90" s="39"/>
      <c r="D90" s="62"/>
      <c r="E90" s="36"/>
      <c r="F90" s="66">
        <f>F83+F84+F85+F86+F87+F88+F89</f>
        <v>14850</v>
      </c>
      <c r="J90" s="10"/>
      <c r="K90" s="61"/>
      <c r="L90" s="39"/>
      <c r="M90" s="62"/>
      <c r="N90" s="36"/>
      <c r="O90" s="66">
        <f>O83+O84+O85+O86+O87+O88+O89</f>
        <v>14570</v>
      </c>
    </row>
    <row r="91" spans="1:15" ht="30.95" customHeight="1" x14ac:dyDescent="0.25">
      <c r="A91" s="10"/>
      <c r="B91" s="41" t="s">
        <v>66</v>
      </c>
      <c r="C91" s="54"/>
      <c r="D91" s="54"/>
      <c r="E91" s="55"/>
      <c r="F91" s="55"/>
      <c r="J91" s="10"/>
      <c r="K91" s="41" t="s">
        <v>66</v>
      </c>
      <c r="L91" s="54"/>
      <c r="M91" s="54"/>
      <c r="N91" s="55"/>
      <c r="O91" s="55"/>
    </row>
    <row r="92" spans="1:15" ht="30.95" customHeight="1" x14ac:dyDescent="0.25">
      <c r="A92" s="10">
        <v>1</v>
      </c>
      <c r="B92" s="48" t="s">
        <v>33</v>
      </c>
      <c r="C92" s="35" t="s">
        <v>27</v>
      </c>
      <c r="D92" s="35">
        <v>11</v>
      </c>
      <c r="E92" s="36">
        <v>50</v>
      </c>
      <c r="F92" s="11">
        <f t="shared" si="7"/>
        <v>550</v>
      </c>
      <c r="J92" s="10">
        <v>1</v>
      </c>
      <c r="K92" s="48" t="s">
        <v>33</v>
      </c>
      <c r="L92" s="35" t="s">
        <v>27</v>
      </c>
      <c r="M92" s="35">
        <v>11</v>
      </c>
      <c r="N92" s="36">
        <v>50</v>
      </c>
      <c r="O92" s="11">
        <f t="shared" ref="O92:O96" si="21">M92*N92</f>
        <v>550</v>
      </c>
    </row>
    <row r="93" spans="1:15" ht="30.95" customHeight="1" x14ac:dyDescent="0.25">
      <c r="A93" s="10">
        <v>2</v>
      </c>
      <c r="B93" s="48" t="s">
        <v>34</v>
      </c>
      <c r="C93" s="35" t="s">
        <v>25</v>
      </c>
      <c r="D93" s="35">
        <v>36</v>
      </c>
      <c r="E93" s="36">
        <v>30</v>
      </c>
      <c r="F93" s="11">
        <f t="shared" si="7"/>
        <v>1080</v>
      </c>
      <c r="J93" s="10">
        <v>2</v>
      </c>
      <c r="K93" s="48" t="s">
        <v>34</v>
      </c>
      <c r="L93" s="35" t="s">
        <v>25</v>
      </c>
      <c r="M93" s="35">
        <v>36</v>
      </c>
      <c r="N93" s="36">
        <v>30</v>
      </c>
      <c r="O93" s="11">
        <f t="shared" si="21"/>
        <v>1080</v>
      </c>
    </row>
    <row r="94" spans="1:15" ht="30.95" customHeight="1" x14ac:dyDescent="0.25">
      <c r="A94" s="10">
        <v>3</v>
      </c>
      <c r="B94" s="35" t="s">
        <v>67</v>
      </c>
      <c r="C94" s="35" t="s">
        <v>25</v>
      </c>
      <c r="D94" s="35">
        <v>40</v>
      </c>
      <c r="E94" s="36">
        <v>30</v>
      </c>
      <c r="F94" s="11">
        <f t="shared" si="7"/>
        <v>1200</v>
      </c>
      <c r="J94" s="10">
        <v>3</v>
      </c>
      <c r="K94" s="35" t="s">
        <v>67</v>
      </c>
      <c r="L94" s="35" t="s">
        <v>25</v>
      </c>
      <c r="M94" s="35">
        <v>40</v>
      </c>
      <c r="N94" s="36">
        <v>30</v>
      </c>
      <c r="O94" s="11">
        <f t="shared" si="21"/>
        <v>1200</v>
      </c>
    </row>
    <row r="95" spans="1:15" ht="30.95" customHeight="1" x14ac:dyDescent="0.25">
      <c r="A95" s="10">
        <v>4</v>
      </c>
      <c r="B95" s="35" t="s">
        <v>68</v>
      </c>
      <c r="C95" s="35" t="s">
        <v>27</v>
      </c>
      <c r="D95" s="35">
        <v>21</v>
      </c>
      <c r="E95" s="36">
        <v>50</v>
      </c>
      <c r="F95" s="11">
        <f t="shared" si="7"/>
        <v>1050</v>
      </c>
      <c r="J95" s="10">
        <v>4</v>
      </c>
      <c r="K95" s="35" t="s">
        <v>68</v>
      </c>
      <c r="L95" s="35" t="s">
        <v>27</v>
      </c>
      <c r="M95" s="35">
        <v>21</v>
      </c>
      <c r="N95" s="36">
        <v>50</v>
      </c>
      <c r="O95" s="11">
        <f t="shared" si="21"/>
        <v>1050</v>
      </c>
    </row>
    <row r="96" spans="1:15" ht="30.95" customHeight="1" x14ac:dyDescent="0.25">
      <c r="A96" s="10">
        <v>5</v>
      </c>
      <c r="B96" s="35" t="s">
        <v>69</v>
      </c>
      <c r="C96" s="35" t="s">
        <v>25</v>
      </c>
      <c r="D96" s="35">
        <v>26</v>
      </c>
      <c r="E96" s="36">
        <v>30</v>
      </c>
      <c r="F96" s="11">
        <f t="shared" si="7"/>
        <v>780</v>
      </c>
      <c r="J96" s="10">
        <v>5</v>
      </c>
      <c r="K96" s="35" t="s">
        <v>69</v>
      </c>
      <c r="L96" s="35" t="s">
        <v>25</v>
      </c>
      <c r="M96" s="35">
        <v>26</v>
      </c>
      <c r="N96" s="36">
        <v>30</v>
      </c>
      <c r="O96" s="11">
        <f t="shared" si="21"/>
        <v>780</v>
      </c>
    </row>
    <row r="97" spans="1:15" ht="30.95" customHeight="1" x14ac:dyDescent="0.25">
      <c r="A97" s="10"/>
      <c r="B97" s="61"/>
      <c r="C97" s="39"/>
      <c r="D97" s="62"/>
      <c r="E97" s="36"/>
      <c r="F97" s="66">
        <f>F92+F93+F94+F95+F96</f>
        <v>4660</v>
      </c>
      <c r="J97" s="10"/>
      <c r="K97" s="61"/>
      <c r="L97" s="39"/>
      <c r="M97" s="62"/>
      <c r="N97" s="36"/>
      <c r="O97" s="66">
        <f>O92+O93+O94+O95+O96</f>
        <v>4660</v>
      </c>
    </row>
    <row r="98" spans="1:15" ht="30.95" customHeight="1" x14ac:dyDescent="0.25">
      <c r="A98" s="10"/>
      <c r="B98" s="41" t="s">
        <v>70</v>
      </c>
      <c r="C98" s="54"/>
      <c r="D98" s="54"/>
      <c r="E98" s="55"/>
      <c r="F98" s="55"/>
      <c r="J98" s="10"/>
      <c r="K98" s="41" t="s">
        <v>70</v>
      </c>
      <c r="L98" s="54"/>
      <c r="M98" s="54"/>
      <c r="N98" s="55"/>
      <c r="O98" s="55"/>
    </row>
    <row r="99" spans="1:15" ht="30.95" customHeight="1" x14ac:dyDescent="0.25">
      <c r="A99" s="10">
        <v>1</v>
      </c>
      <c r="B99" s="35" t="s">
        <v>26</v>
      </c>
      <c r="C99" s="35" t="s">
        <v>30</v>
      </c>
      <c r="D99" s="35">
        <v>26</v>
      </c>
      <c r="E99" s="36">
        <v>80</v>
      </c>
      <c r="F99" s="11">
        <f t="shared" si="7"/>
        <v>2080</v>
      </c>
      <c r="J99" s="10">
        <v>1</v>
      </c>
      <c r="K99" s="35" t="s">
        <v>26</v>
      </c>
      <c r="L99" s="35" t="s">
        <v>30</v>
      </c>
      <c r="M99" s="35">
        <v>26</v>
      </c>
      <c r="N99" s="36">
        <v>80</v>
      </c>
      <c r="O99" s="11">
        <f t="shared" ref="O99:O110" si="22">M99*N99</f>
        <v>2080</v>
      </c>
    </row>
    <row r="100" spans="1:15" ht="30.95" customHeight="1" x14ac:dyDescent="0.25">
      <c r="A100" s="10">
        <v>2</v>
      </c>
      <c r="B100" s="35" t="s">
        <v>71</v>
      </c>
      <c r="C100" s="35" t="s">
        <v>30</v>
      </c>
      <c r="D100" s="35">
        <v>48.2</v>
      </c>
      <c r="E100" s="36">
        <v>50</v>
      </c>
      <c r="F100" s="11">
        <f t="shared" si="7"/>
        <v>2410</v>
      </c>
      <c r="J100" s="10">
        <v>2</v>
      </c>
      <c r="K100" s="35" t="s">
        <v>71</v>
      </c>
      <c r="L100" s="35" t="s">
        <v>30</v>
      </c>
      <c r="M100" s="109">
        <v>38.5</v>
      </c>
      <c r="N100" s="36">
        <v>50</v>
      </c>
      <c r="O100" s="11">
        <f t="shared" si="22"/>
        <v>1925</v>
      </c>
    </row>
    <row r="101" spans="1:15" ht="30.95" customHeight="1" x14ac:dyDescent="0.25">
      <c r="A101" s="10">
        <v>3</v>
      </c>
      <c r="B101" s="35" t="s">
        <v>72</v>
      </c>
      <c r="C101" s="35" t="s">
        <v>25</v>
      </c>
      <c r="D101" s="35">
        <v>96.4</v>
      </c>
      <c r="E101" s="36">
        <v>30</v>
      </c>
      <c r="F101" s="11">
        <f t="shared" si="7"/>
        <v>2892</v>
      </c>
      <c r="J101" s="10">
        <v>3</v>
      </c>
      <c r="K101" s="35" t="s">
        <v>72</v>
      </c>
      <c r="L101" s="35" t="s">
        <v>25</v>
      </c>
      <c r="M101" s="35">
        <v>96.4</v>
      </c>
      <c r="N101" s="36">
        <v>30</v>
      </c>
      <c r="O101" s="11">
        <f t="shared" si="22"/>
        <v>2892</v>
      </c>
    </row>
    <row r="102" spans="1:15" ht="30.95" customHeight="1" x14ac:dyDescent="0.25">
      <c r="A102" s="10">
        <v>4</v>
      </c>
      <c r="B102" s="48" t="s">
        <v>33</v>
      </c>
      <c r="C102" s="35" t="s">
        <v>27</v>
      </c>
      <c r="D102" s="35">
        <v>19.5</v>
      </c>
      <c r="E102" s="36">
        <v>50</v>
      </c>
      <c r="F102" s="11">
        <f t="shared" si="7"/>
        <v>975</v>
      </c>
      <c r="J102" s="10">
        <v>4</v>
      </c>
      <c r="K102" s="48" t="s">
        <v>33</v>
      </c>
      <c r="L102" s="35" t="s">
        <v>27</v>
      </c>
      <c r="M102" s="35">
        <v>19.5</v>
      </c>
      <c r="N102" s="36">
        <v>50</v>
      </c>
      <c r="O102" s="11">
        <f t="shared" si="22"/>
        <v>975</v>
      </c>
    </row>
    <row r="103" spans="1:15" ht="30.95" customHeight="1" x14ac:dyDescent="0.25">
      <c r="A103" s="10">
        <v>5</v>
      </c>
      <c r="B103" s="48" t="s">
        <v>34</v>
      </c>
      <c r="C103" s="35" t="s">
        <v>25</v>
      </c>
      <c r="D103" s="35">
        <v>64.400000000000006</v>
      </c>
      <c r="E103" s="36">
        <v>30</v>
      </c>
      <c r="F103" s="11">
        <f t="shared" si="7"/>
        <v>1932.0000000000002</v>
      </c>
      <c r="J103" s="10">
        <v>5</v>
      </c>
      <c r="K103" s="48" t="s">
        <v>34</v>
      </c>
      <c r="L103" s="35" t="s">
        <v>25</v>
      </c>
      <c r="M103" s="35">
        <v>64.400000000000006</v>
      </c>
      <c r="N103" s="36">
        <v>30</v>
      </c>
      <c r="O103" s="11">
        <f t="shared" si="22"/>
        <v>1932.0000000000002</v>
      </c>
    </row>
    <row r="104" spans="1:15" ht="30.95" customHeight="1" x14ac:dyDescent="0.25">
      <c r="A104" s="10">
        <v>6</v>
      </c>
      <c r="B104" s="35" t="s">
        <v>40</v>
      </c>
      <c r="C104" s="35" t="s">
        <v>27</v>
      </c>
      <c r="D104" s="35">
        <v>32</v>
      </c>
      <c r="E104" s="36">
        <v>50</v>
      </c>
      <c r="F104" s="11">
        <f t="shared" si="7"/>
        <v>1600</v>
      </c>
      <c r="J104" s="10">
        <v>6</v>
      </c>
      <c r="K104" s="35" t="s">
        <v>40</v>
      </c>
      <c r="L104" s="35" t="s">
        <v>27</v>
      </c>
      <c r="M104" s="109">
        <v>0</v>
      </c>
      <c r="N104" s="36">
        <v>50</v>
      </c>
      <c r="O104" s="11">
        <f t="shared" si="22"/>
        <v>0</v>
      </c>
    </row>
    <row r="105" spans="1:15" ht="30.95" customHeight="1" x14ac:dyDescent="0.25">
      <c r="A105" s="10">
        <v>7</v>
      </c>
      <c r="B105" s="35" t="s">
        <v>39</v>
      </c>
      <c r="C105" s="35" t="s">
        <v>25</v>
      </c>
      <c r="D105" s="35">
        <v>61.4</v>
      </c>
      <c r="E105" s="36">
        <v>30</v>
      </c>
      <c r="F105" s="11">
        <f t="shared" si="7"/>
        <v>1842</v>
      </c>
      <c r="J105" s="10">
        <v>7</v>
      </c>
      <c r="K105" s="35" t="s">
        <v>39</v>
      </c>
      <c r="L105" s="35" t="s">
        <v>25</v>
      </c>
      <c r="M105" s="35">
        <v>61.4</v>
      </c>
      <c r="N105" s="122">
        <v>25</v>
      </c>
      <c r="O105" s="11">
        <f t="shared" si="22"/>
        <v>1535</v>
      </c>
    </row>
    <row r="106" spans="1:15" ht="30.95" customHeight="1" x14ac:dyDescent="0.25">
      <c r="A106" s="10">
        <v>8</v>
      </c>
      <c r="B106" s="35" t="s">
        <v>73</v>
      </c>
      <c r="C106" s="35" t="s">
        <v>27</v>
      </c>
      <c r="D106" s="35">
        <v>18</v>
      </c>
      <c r="E106" s="36">
        <v>80</v>
      </c>
      <c r="F106" s="11">
        <f t="shared" si="7"/>
        <v>1440</v>
      </c>
      <c r="J106" s="10">
        <v>8</v>
      </c>
      <c r="K106" s="35" t="s">
        <v>73</v>
      </c>
      <c r="L106" s="35" t="s">
        <v>27</v>
      </c>
      <c r="M106" s="35">
        <v>18</v>
      </c>
      <c r="N106" s="36">
        <v>80</v>
      </c>
      <c r="O106" s="11">
        <f t="shared" si="22"/>
        <v>1440</v>
      </c>
    </row>
    <row r="107" spans="1:15" ht="30.95" customHeight="1" x14ac:dyDescent="0.25">
      <c r="A107" s="10">
        <v>9</v>
      </c>
      <c r="B107" s="35" t="s">
        <v>74</v>
      </c>
      <c r="C107" s="35" t="s">
        <v>27</v>
      </c>
      <c r="D107" s="35">
        <v>5</v>
      </c>
      <c r="E107" s="36">
        <v>50</v>
      </c>
      <c r="F107" s="11">
        <f t="shared" si="7"/>
        <v>250</v>
      </c>
      <c r="J107" s="10">
        <v>9</v>
      </c>
      <c r="K107" s="35" t="s">
        <v>74</v>
      </c>
      <c r="L107" s="35" t="s">
        <v>27</v>
      </c>
      <c r="M107" s="35">
        <v>5</v>
      </c>
      <c r="N107" s="36">
        <v>50</v>
      </c>
      <c r="O107" s="11">
        <f t="shared" si="22"/>
        <v>250</v>
      </c>
    </row>
    <row r="108" spans="1:15" ht="30.95" customHeight="1" x14ac:dyDescent="0.25">
      <c r="A108" s="10">
        <v>10</v>
      </c>
      <c r="B108" s="35" t="s">
        <v>75</v>
      </c>
      <c r="C108" s="35" t="s">
        <v>25</v>
      </c>
      <c r="D108" s="35">
        <v>18</v>
      </c>
      <c r="E108" s="36">
        <v>30</v>
      </c>
      <c r="F108" s="11">
        <f t="shared" si="7"/>
        <v>540</v>
      </c>
      <c r="J108" s="10">
        <v>10</v>
      </c>
      <c r="K108" s="35" t="s">
        <v>75</v>
      </c>
      <c r="L108" s="35" t="s">
        <v>25</v>
      </c>
      <c r="M108" s="35">
        <v>18</v>
      </c>
      <c r="N108" s="36">
        <v>30</v>
      </c>
      <c r="O108" s="11">
        <f t="shared" si="22"/>
        <v>540</v>
      </c>
    </row>
    <row r="109" spans="1:15" ht="30.95" customHeight="1" x14ac:dyDescent="0.25">
      <c r="A109" s="10">
        <v>11</v>
      </c>
      <c r="B109" s="35" t="s">
        <v>76</v>
      </c>
      <c r="C109" s="35" t="s">
        <v>77</v>
      </c>
      <c r="D109" s="35">
        <v>63</v>
      </c>
      <c r="E109" s="36">
        <v>150</v>
      </c>
      <c r="F109" s="11">
        <f t="shared" si="7"/>
        <v>9450</v>
      </c>
      <c r="J109" s="10">
        <v>11</v>
      </c>
      <c r="K109" s="35" t="s">
        <v>76</v>
      </c>
      <c r="L109" s="35" t="s">
        <v>77</v>
      </c>
      <c r="M109" s="109">
        <v>0</v>
      </c>
      <c r="N109" s="36">
        <v>150</v>
      </c>
      <c r="O109" s="11">
        <f t="shared" si="22"/>
        <v>0</v>
      </c>
    </row>
    <row r="110" spans="1:15" ht="30.95" customHeight="1" x14ac:dyDescent="0.25">
      <c r="A110" s="10"/>
      <c r="B110" s="35"/>
      <c r="C110" s="35"/>
      <c r="D110" s="35"/>
      <c r="E110" s="36"/>
      <c r="F110" s="66">
        <f>F99+F100+F101+F102+F103+F104+F105+F106+F107+F108+F109</f>
        <v>25411</v>
      </c>
      <c r="J110" s="110">
        <v>12</v>
      </c>
      <c r="K110" s="35" t="s">
        <v>152</v>
      </c>
      <c r="L110" s="35" t="s">
        <v>92</v>
      </c>
      <c r="M110" s="35">
        <v>96</v>
      </c>
      <c r="N110" s="111"/>
      <c r="O110" s="11">
        <f t="shared" si="22"/>
        <v>0</v>
      </c>
    </row>
    <row r="111" spans="1:15" ht="30.95" customHeight="1" x14ac:dyDescent="0.25">
      <c r="A111" s="10"/>
      <c r="B111" s="63" t="s">
        <v>78</v>
      </c>
      <c r="C111" s="64"/>
      <c r="D111" s="64"/>
      <c r="E111" s="55"/>
      <c r="F111" s="55"/>
      <c r="J111" s="10"/>
      <c r="K111" s="35"/>
      <c r="L111" s="35"/>
      <c r="M111" s="35"/>
      <c r="N111" s="36"/>
      <c r="O111" s="66">
        <f>SUM(O99:O110)</f>
        <v>13569</v>
      </c>
    </row>
    <row r="112" spans="1:15" ht="30.95" customHeight="1" x14ac:dyDescent="0.25">
      <c r="A112" s="10">
        <v>1</v>
      </c>
      <c r="B112" s="35" t="s">
        <v>79</v>
      </c>
      <c r="C112" s="35" t="s">
        <v>80</v>
      </c>
      <c r="D112" s="35">
        <v>465</v>
      </c>
      <c r="E112" s="36">
        <v>10</v>
      </c>
      <c r="F112" s="11">
        <f t="shared" si="7"/>
        <v>4650</v>
      </c>
      <c r="J112" s="10"/>
      <c r="K112" s="63" t="s">
        <v>78</v>
      </c>
      <c r="L112" s="64"/>
      <c r="M112" s="64"/>
      <c r="N112" s="55"/>
      <c r="O112" s="55"/>
    </row>
    <row r="113" spans="1:15" ht="30.95" customHeight="1" x14ac:dyDescent="0.25">
      <c r="A113" s="10">
        <v>2</v>
      </c>
      <c r="B113" s="35" t="s">
        <v>81</v>
      </c>
      <c r="C113" s="35" t="s">
        <v>80</v>
      </c>
      <c r="D113" s="35">
        <v>372</v>
      </c>
      <c r="E113" s="36">
        <v>10</v>
      </c>
      <c r="F113" s="11">
        <f t="shared" si="7"/>
        <v>3720</v>
      </c>
      <c r="J113" s="10">
        <v>1</v>
      </c>
      <c r="K113" s="35" t="s">
        <v>79</v>
      </c>
      <c r="L113" s="35" t="s">
        <v>80</v>
      </c>
      <c r="M113" s="35">
        <v>465</v>
      </c>
      <c r="N113" s="36">
        <v>10</v>
      </c>
      <c r="O113" s="11">
        <f t="shared" ref="O113:O115" si="23">M113*N113</f>
        <v>4650</v>
      </c>
    </row>
    <row r="114" spans="1:15" ht="30.95" customHeight="1" x14ac:dyDescent="0.25">
      <c r="A114" s="10">
        <v>3</v>
      </c>
      <c r="B114" s="35" t="s">
        <v>82</v>
      </c>
      <c r="C114" s="35" t="s">
        <v>80</v>
      </c>
      <c r="D114" s="35">
        <v>174</v>
      </c>
      <c r="E114" s="36">
        <v>10</v>
      </c>
      <c r="F114" s="11">
        <f t="shared" si="7"/>
        <v>1740</v>
      </c>
      <c r="J114" s="10">
        <v>2</v>
      </c>
      <c r="K114" s="35" t="s">
        <v>81</v>
      </c>
      <c r="L114" s="35" t="s">
        <v>80</v>
      </c>
      <c r="M114" s="35">
        <v>372</v>
      </c>
      <c r="N114" s="148">
        <v>0</v>
      </c>
      <c r="O114" s="147">
        <v>0</v>
      </c>
    </row>
    <row r="115" spans="1:15" ht="30.95" customHeight="1" x14ac:dyDescent="0.25">
      <c r="A115" s="10"/>
      <c r="B115" s="35"/>
      <c r="C115" s="35"/>
      <c r="D115" s="35"/>
      <c r="E115" s="36"/>
      <c r="F115" s="66">
        <f>F112+F113+F114</f>
        <v>10110</v>
      </c>
      <c r="J115" s="10">
        <v>3</v>
      </c>
      <c r="K115" s="35" t="s">
        <v>82</v>
      </c>
      <c r="L115" s="35" t="s">
        <v>80</v>
      </c>
      <c r="M115" s="35">
        <v>174</v>
      </c>
      <c r="N115" s="148">
        <v>0</v>
      </c>
      <c r="O115" s="147">
        <v>0</v>
      </c>
    </row>
    <row r="116" spans="1:15" ht="30.95" customHeight="1" x14ac:dyDescent="0.25">
      <c r="A116" s="10"/>
      <c r="B116" s="65" t="s">
        <v>83</v>
      </c>
      <c r="C116" s="64"/>
      <c r="D116" s="64"/>
      <c r="E116" s="55"/>
      <c r="F116" s="55"/>
      <c r="J116" s="10"/>
      <c r="K116" s="35"/>
      <c r="L116" s="35"/>
      <c r="M116" s="35"/>
      <c r="N116" s="36"/>
      <c r="O116" s="66">
        <f>O113+O114+O115</f>
        <v>4650</v>
      </c>
    </row>
    <row r="117" spans="1:15" ht="30.95" customHeight="1" x14ac:dyDescent="0.25">
      <c r="A117" s="10">
        <v>1</v>
      </c>
      <c r="B117" s="35" t="s">
        <v>84</v>
      </c>
      <c r="C117" s="35" t="s">
        <v>85</v>
      </c>
      <c r="D117" s="35">
        <v>31</v>
      </c>
      <c r="E117" s="36">
        <v>4350</v>
      </c>
      <c r="F117" s="11">
        <f t="shared" si="7"/>
        <v>134850</v>
      </c>
      <c r="J117" s="10"/>
      <c r="K117" s="65" t="s">
        <v>83</v>
      </c>
      <c r="L117" s="64"/>
      <c r="M117" s="64"/>
      <c r="N117" s="55"/>
      <c r="O117" s="55"/>
    </row>
    <row r="118" spans="1:15" ht="30.95" customHeight="1" x14ac:dyDescent="0.25">
      <c r="A118" s="10"/>
      <c r="B118" s="12"/>
      <c r="C118" s="2"/>
      <c r="D118" s="2"/>
      <c r="E118" s="3"/>
      <c r="F118" s="66">
        <f>F117</f>
        <v>134850</v>
      </c>
      <c r="J118" s="10">
        <v>1</v>
      </c>
      <c r="K118" s="35" t="s">
        <v>84</v>
      </c>
      <c r="L118" s="35" t="s">
        <v>85</v>
      </c>
      <c r="M118" s="109">
        <v>28</v>
      </c>
      <c r="N118" s="36">
        <v>4350</v>
      </c>
      <c r="O118" s="11">
        <f t="shared" ref="O118" si="24">M118*N118</f>
        <v>121800</v>
      </c>
    </row>
    <row r="119" spans="1:15" ht="30.95" customHeight="1" x14ac:dyDescent="0.25">
      <c r="A119" s="13"/>
      <c r="B119" s="13"/>
      <c r="C119" s="13"/>
      <c r="D119" s="13"/>
      <c r="E119" s="14"/>
      <c r="J119" s="10"/>
      <c r="K119" s="12"/>
      <c r="L119" s="2"/>
      <c r="M119" s="2"/>
      <c r="N119" s="3"/>
      <c r="O119" s="66">
        <f>O118</f>
        <v>121800</v>
      </c>
    </row>
    <row r="120" spans="1:15" ht="30.95" customHeight="1" x14ac:dyDescent="0.25">
      <c r="A120" s="24"/>
      <c r="B120" s="24"/>
      <c r="C120" s="24"/>
      <c r="D120" s="24"/>
      <c r="E120" s="25" t="s">
        <v>7</v>
      </c>
      <c r="F120" s="93">
        <f>F118+F115+F110+F97+F90+F81+F77+F74+F68+F64+F60+F57+F51+F46+F42+F38+F34+F30+F22+F19+F13+F26</f>
        <v>240726</v>
      </c>
      <c r="J120" s="116"/>
      <c r="K120" s="116"/>
      <c r="L120" s="116"/>
      <c r="M120" s="116"/>
      <c r="N120" s="117" t="s">
        <v>7</v>
      </c>
      <c r="O120" s="118">
        <f>O119+O116+O111+O97+O90+O81+O77+O74+O68+O64+O60+O57+O51+O46+O42+O38+O34+O30+O22+O19+O13+O26</f>
        <v>204357</v>
      </c>
    </row>
    <row r="121" spans="1:15" ht="39.950000000000003" customHeight="1" x14ac:dyDescent="0.25">
      <c r="J121" s="137" t="s">
        <v>153</v>
      </c>
      <c r="K121" s="137"/>
      <c r="L121" s="119">
        <f>M121/F120</f>
        <v>0.15108048154333142</v>
      </c>
      <c r="M121" s="138">
        <f>F120-O120</f>
        <v>36369</v>
      </c>
      <c r="N121" s="138"/>
      <c r="O121" s="138"/>
    </row>
    <row r="124" spans="1:15" ht="27" x14ac:dyDescent="0.25">
      <c r="A124" s="28"/>
      <c r="B124" s="29" t="s">
        <v>14</v>
      </c>
      <c r="C124" s="139" t="s">
        <v>13</v>
      </c>
      <c r="D124" s="139"/>
      <c r="E124" s="139"/>
      <c r="F124" s="139"/>
      <c r="J124" s="28"/>
      <c r="K124" s="29" t="s">
        <v>14</v>
      </c>
      <c r="L124" s="139" t="s">
        <v>13</v>
      </c>
      <c r="M124" s="139"/>
      <c r="N124" s="139"/>
      <c r="O124" s="139"/>
    </row>
    <row r="125" spans="1:15" ht="30.95" customHeight="1" x14ac:dyDescent="0.25">
      <c r="A125" s="28"/>
      <c r="B125" s="30"/>
      <c r="C125" s="28"/>
      <c r="D125" s="28"/>
      <c r="E125" s="28"/>
      <c r="F125" s="28"/>
      <c r="J125" s="28"/>
      <c r="K125" s="30"/>
      <c r="L125" s="28"/>
      <c r="M125" s="28"/>
      <c r="N125" s="28"/>
      <c r="O125" s="28"/>
    </row>
    <row r="126" spans="1:15" ht="30.95" customHeight="1" x14ac:dyDescent="0.25">
      <c r="A126" s="28"/>
      <c r="B126" s="29" t="s">
        <v>15</v>
      </c>
      <c r="C126" s="139" t="s">
        <v>12</v>
      </c>
      <c r="D126" s="139"/>
      <c r="E126" s="139"/>
      <c r="F126" s="139"/>
      <c r="J126" s="28"/>
      <c r="K126" s="29" t="s">
        <v>15</v>
      </c>
      <c r="L126" s="139" t="s">
        <v>12</v>
      </c>
      <c r="M126" s="139"/>
      <c r="N126" s="139"/>
      <c r="O126" s="139"/>
    </row>
    <row r="127" spans="1:15" ht="30.95" customHeight="1" x14ac:dyDescent="0.25">
      <c r="A127" s="28"/>
      <c r="B127" s="29"/>
      <c r="C127" s="28"/>
      <c r="D127" s="28"/>
      <c r="E127" s="28"/>
      <c r="F127" s="28"/>
      <c r="J127" s="28"/>
      <c r="K127" s="29"/>
      <c r="L127" s="28"/>
      <c r="M127" s="28"/>
      <c r="N127" s="28"/>
      <c r="O127" s="28"/>
    </row>
    <row r="128" spans="1:15" ht="30.95" customHeight="1" x14ac:dyDescent="0.25">
      <c r="A128" s="28"/>
      <c r="B128" s="29" t="s">
        <v>15</v>
      </c>
      <c r="C128" s="139" t="s">
        <v>12</v>
      </c>
      <c r="D128" s="139"/>
      <c r="E128" s="139"/>
      <c r="F128" s="139"/>
      <c r="J128" s="28"/>
      <c r="K128" s="29" t="s">
        <v>15</v>
      </c>
      <c r="L128" s="139" t="s">
        <v>12</v>
      </c>
      <c r="M128" s="139"/>
      <c r="N128" s="139"/>
      <c r="O128" s="139"/>
    </row>
    <row r="129" spans="1:15" ht="30.95" customHeight="1" x14ac:dyDescent="0.25">
      <c r="A129" s="28"/>
      <c r="B129" s="29"/>
      <c r="C129" s="28"/>
      <c r="D129" s="28"/>
      <c r="E129" s="28"/>
      <c r="F129" s="28"/>
      <c r="J129" s="28"/>
      <c r="K129" s="29"/>
      <c r="L129" s="28"/>
      <c r="M129" s="28"/>
      <c r="N129" s="28"/>
      <c r="O129" s="28"/>
    </row>
    <row r="130" spans="1:15" ht="30.95" customHeight="1" x14ac:dyDescent="0.25">
      <c r="A130" s="28"/>
      <c r="B130" s="29" t="s">
        <v>15</v>
      </c>
      <c r="C130" s="139" t="s">
        <v>12</v>
      </c>
      <c r="D130" s="139"/>
      <c r="E130" s="139"/>
      <c r="F130" s="139"/>
      <c r="J130" s="28"/>
      <c r="K130" s="29" t="s">
        <v>15</v>
      </c>
      <c r="L130" s="139" t="s">
        <v>12</v>
      </c>
      <c r="M130" s="139"/>
      <c r="N130" s="139"/>
      <c r="O130" s="139"/>
    </row>
    <row r="131" spans="1:15" ht="30.95" customHeight="1" x14ac:dyDescent="0.25"/>
  </sheetData>
  <mergeCells count="22">
    <mergeCell ref="L130:O130"/>
    <mergeCell ref="L1:M1"/>
    <mergeCell ref="N1:O1"/>
    <mergeCell ref="L2:M2"/>
    <mergeCell ref="N2:O2"/>
    <mergeCell ref="L3:M3"/>
    <mergeCell ref="N3:O3"/>
    <mergeCell ref="C130:F130"/>
    <mergeCell ref="C1:D1"/>
    <mergeCell ref="E1:F1"/>
    <mergeCell ref="C2:D2"/>
    <mergeCell ref="E2:F2"/>
    <mergeCell ref="C3:D3"/>
    <mergeCell ref="E3:F3"/>
    <mergeCell ref="J121:K121"/>
    <mergeCell ref="M121:O121"/>
    <mergeCell ref="C124:F124"/>
    <mergeCell ref="C126:F126"/>
    <mergeCell ref="C128:F128"/>
    <mergeCell ref="L124:O124"/>
    <mergeCell ref="L126:O126"/>
    <mergeCell ref="L128:O128"/>
  </mergeCells>
  <pageMargins left="0.23622047244094499" right="0.23622047244094499" top="0.24799978127733999" bottom="0.24803040244969399" header="0.31496062992126" footer="0.31496062992126"/>
  <pageSetup paperSize="9" scale="23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3" shapeId="4097" r:id="rId4">
          <objectPr defaultSize="0" autoPict="0" r:id="rId5">
            <anchor moveWithCells="1" sizeWithCells="1">
              <from>
                <xdr:col>1</xdr:col>
                <xdr:colOff>361950</xdr:colOff>
                <xdr:row>0</xdr:row>
                <xdr:rowOff>123825</xdr:rowOff>
              </from>
              <to>
                <xdr:col>1</xdr:col>
                <xdr:colOff>2543175</xdr:colOff>
                <xdr:row>4</xdr:row>
                <xdr:rowOff>390525</xdr:rowOff>
              </to>
            </anchor>
          </objectPr>
        </oleObject>
      </mc:Choice>
      <mc:Fallback>
        <oleObject progId="CorelDRAW.Graphic.13" shapeId="4097" r:id="rId4"/>
      </mc:Fallback>
    </mc:AlternateContent>
    <mc:AlternateContent xmlns:mc="http://schemas.openxmlformats.org/markup-compatibility/2006">
      <mc:Choice Requires="x14">
        <oleObject progId="CorelDRAW.Graphic.13" shapeId="4098" r:id="rId6">
          <objectPr defaultSize="0" autoPict="0" r:id="rId5">
            <anchor moveWithCells="1" sizeWithCells="1">
              <from>
                <xdr:col>10</xdr:col>
                <xdr:colOff>361950</xdr:colOff>
                <xdr:row>0</xdr:row>
                <xdr:rowOff>123825</xdr:rowOff>
              </from>
              <to>
                <xdr:col>10</xdr:col>
                <xdr:colOff>2543175</xdr:colOff>
                <xdr:row>4</xdr:row>
                <xdr:rowOff>390525</xdr:rowOff>
              </to>
            </anchor>
          </objectPr>
        </oleObject>
      </mc:Choice>
      <mc:Fallback>
        <oleObject progId="CorelDRAW.Graphic.13" shapeId="4098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54F0-90F4-4049-B0D3-76AF92EF7625}">
  <sheetPr>
    <pageSetUpPr fitToPage="1"/>
  </sheetPr>
  <dimension ref="A1:O58"/>
  <sheetViews>
    <sheetView view="pageBreakPreview" topLeftCell="I1" zoomScale="55" zoomScaleNormal="55" zoomScaleSheetLayoutView="55" workbookViewId="0">
      <pane ySplit="6" topLeftCell="A7" activePane="bottomLeft" state="frozen"/>
      <selection activeCell="D16" sqref="D16"/>
      <selection pane="bottomLeft" activeCell="N45" sqref="N45:O45"/>
    </sheetView>
  </sheetViews>
  <sheetFormatPr defaultColWidth="9.140625" defaultRowHeight="15" x14ac:dyDescent="0.25"/>
  <cols>
    <col min="1" max="1" width="6" style="7" customWidth="1"/>
    <col min="2" max="2" width="122" style="4" customWidth="1"/>
    <col min="3" max="3" width="13.140625" style="4" customWidth="1"/>
    <col min="4" max="4" width="14.85546875" style="4" customWidth="1"/>
    <col min="5" max="5" width="20" style="4" bestFit="1" customWidth="1"/>
    <col min="6" max="6" width="26.85546875" style="4" bestFit="1" customWidth="1"/>
    <col min="7" max="8" width="0" style="4" hidden="1" customWidth="1"/>
    <col min="9" max="9" width="9.140625" style="4"/>
    <col min="10" max="10" width="6" style="7" customWidth="1"/>
    <col min="11" max="11" width="122" style="4" customWidth="1"/>
    <col min="12" max="12" width="13.140625" style="4" customWidth="1"/>
    <col min="13" max="13" width="14.85546875" style="4" customWidth="1"/>
    <col min="14" max="14" width="20" style="4" bestFit="1" customWidth="1"/>
    <col min="15" max="15" width="26.85546875" style="4" bestFit="1" customWidth="1"/>
    <col min="16" max="16384" width="9.140625" style="4"/>
  </cols>
  <sheetData>
    <row r="1" spans="1:15" ht="40.5" customHeight="1" x14ac:dyDescent="0.25">
      <c r="A1" s="16"/>
      <c r="B1" s="26" t="s">
        <v>11</v>
      </c>
      <c r="C1" s="124" t="s">
        <v>8</v>
      </c>
      <c r="D1" s="124"/>
      <c r="E1" s="140" t="s">
        <v>86</v>
      </c>
      <c r="F1" s="141"/>
      <c r="J1" s="16"/>
      <c r="K1" s="26" t="s">
        <v>11</v>
      </c>
      <c r="L1" s="124" t="s">
        <v>8</v>
      </c>
      <c r="M1" s="124"/>
      <c r="N1" s="140" t="s">
        <v>86</v>
      </c>
      <c r="O1" s="141"/>
    </row>
    <row r="2" spans="1:15" ht="40.5" customHeight="1" x14ac:dyDescent="0.4">
      <c r="A2" s="17"/>
      <c r="B2" s="27"/>
      <c r="C2" s="126" t="s">
        <v>10</v>
      </c>
      <c r="D2" s="126"/>
      <c r="E2" s="142"/>
      <c r="F2" s="143"/>
      <c r="J2" s="17"/>
      <c r="K2" s="27"/>
      <c r="L2" s="126" t="s">
        <v>10</v>
      </c>
      <c r="M2" s="126"/>
      <c r="N2" s="142"/>
      <c r="O2" s="143"/>
    </row>
    <row r="3" spans="1:15" ht="40.5" customHeight="1" x14ac:dyDescent="0.25">
      <c r="A3" s="17"/>
      <c r="B3" s="28" t="s">
        <v>147</v>
      </c>
      <c r="C3" s="126" t="s">
        <v>9</v>
      </c>
      <c r="D3" s="126"/>
      <c r="E3" s="144" t="s">
        <v>110</v>
      </c>
      <c r="F3" s="145"/>
      <c r="J3" s="17"/>
      <c r="K3" s="28" t="s">
        <v>147</v>
      </c>
      <c r="L3" s="126" t="s">
        <v>9</v>
      </c>
      <c r="M3" s="126"/>
      <c r="N3" s="144" t="s">
        <v>110</v>
      </c>
      <c r="O3" s="145"/>
    </row>
    <row r="4" spans="1:15" ht="40.5" customHeight="1" x14ac:dyDescent="0.25">
      <c r="A4" s="17"/>
      <c r="B4" s="15"/>
      <c r="C4" s="15"/>
      <c r="D4" s="15"/>
      <c r="E4" s="15"/>
      <c r="F4" s="18"/>
      <c r="J4" s="17"/>
      <c r="K4" s="15"/>
      <c r="L4" s="15"/>
      <c r="M4" s="15"/>
      <c r="N4" s="15"/>
      <c r="O4" s="18"/>
    </row>
    <row r="5" spans="1:15" ht="40.5" customHeight="1" x14ac:dyDescent="0.25">
      <c r="A5" s="19"/>
      <c r="B5" s="20"/>
      <c r="C5" s="20"/>
      <c r="D5" s="20"/>
      <c r="E5" s="20"/>
      <c r="F5" s="21"/>
      <c r="J5" s="19"/>
      <c r="K5" s="20"/>
      <c r="L5" s="20"/>
      <c r="M5" s="20"/>
      <c r="N5" s="20"/>
      <c r="O5" s="21"/>
    </row>
    <row r="6" spans="1:15" s="5" customFormat="1" ht="51" customHeight="1" thickBot="1" x14ac:dyDescent="0.4">
      <c r="A6" s="8" t="s">
        <v>0</v>
      </c>
      <c r="B6" s="8" t="s">
        <v>1</v>
      </c>
      <c r="C6" s="9" t="s">
        <v>2</v>
      </c>
      <c r="D6" s="8" t="s">
        <v>3</v>
      </c>
      <c r="E6" s="9" t="s">
        <v>4</v>
      </c>
      <c r="F6" s="8" t="s">
        <v>5</v>
      </c>
      <c r="J6" s="8" t="s">
        <v>0</v>
      </c>
      <c r="K6" s="8" t="s">
        <v>1</v>
      </c>
      <c r="L6" s="9" t="s">
        <v>2</v>
      </c>
      <c r="M6" s="8" t="s">
        <v>3</v>
      </c>
      <c r="N6" s="9" t="s">
        <v>4</v>
      </c>
      <c r="O6" s="8" t="s">
        <v>5</v>
      </c>
    </row>
    <row r="7" spans="1:15" s="5" customFormat="1" ht="30.95" customHeight="1" x14ac:dyDescent="0.35">
      <c r="A7" s="32"/>
      <c r="B7" s="33" t="s">
        <v>16</v>
      </c>
      <c r="C7" s="33"/>
      <c r="D7" s="33"/>
      <c r="E7" s="33"/>
      <c r="F7" s="33"/>
      <c r="J7" s="32"/>
      <c r="K7" s="33" t="s">
        <v>16</v>
      </c>
      <c r="L7" s="33"/>
      <c r="M7" s="33"/>
      <c r="N7" s="33"/>
      <c r="O7" s="33"/>
    </row>
    <row r="8" spans="1:15" s="6" customFormat="1" ht="30.95" customHeight="1" x14ac:dyDescent="0.3">
      <c r="A8" s="34">
        <v>1</v>
      </c>
      <c r="B8" s="35" t="s">
        <v>88</v>
      </c>
      <c r="C8" s="35" t="s">
        <v>18</v>
      </c>
      <c r="D8" s="35">
        <v>4</v>
      </c>
      <c r="E8" s="3">
        <v>800</v>
      </c>
      <c r="F8" s="11">
        <f>D8*E8</f>
        <v>3200</v>
      </c>
      <c r="J8" s="34">
        <v>1</v>
      </c>
      <c r="K8" s="35" t="s">
        <v>88</v>
      </c>
      <c r="L8" s="35" t="s">
        <v>18</v>
      </c>
      <c r="M8" s="35">
        <v>4</v>
      </c>
      <c r="N8" s="3">
        <v>800</v>
      </c>
      <c r="O8" s="11">
        <f>M8*N8</f>
        <v>3200</v>
      </c>
    </row>
    <row r="9" spans="1:15" s="6" customFormat="1" ht="30.95" customHeight="1" x14ac:dyDescent="0.3">
      <c r="A9" s="34">
        <v>2</v>
      </c>
      <c r="B9" s="35" t="s">
        <v>89</v>
      </c>
      <c r="C9" s="35" t="s">
        <v>18</v>
      </c>
      <c r="D9" s="35">
        <v>1</v>
      </c>
      <c r="E9" s="3">
        <v>240</v>
      </c>
      <c r="F9" s="11">
        <f t="shared" ref="F9:F45" si="0">D9*E9</f>
        <v>240</v>
      </c>
      <c r="J9" s="34">
        <v>2</v>
      </c>
      <c r="K9" s="35" t="s">
        <v>89</v>
      </c>
      <c r="L9" s="35" t="s">
        <v>18</v>
      </c>
      <c r="M9" s="35">
        <v>1</v>
      </c>
      <c r="N9" s="3">
        <v>240</v>
      </c>
      <c r="O9" s="11">
        <f t="shared" ref="O9" si="1">M9*N9</f>
        <v>240</v>
      </c>
    </row>
    <row r="10" spans="1:15" s="6" customFormat="1" ht="30.95" customHeight="1" x14ac:dyDescent="0.3">
      <c r="A10" s="67"/>
      <c r="B10" s="13"/>
      <c r="C10" s="13"/>
      <c r="D10" s="13"/>
      <c r="E10" s="14"/>
      <c r="F10" s="66">
        <f>F8+F9</f>
        <v>3440</v>
      </c>
      <c r="J10" s="67"/>
      <c r="K10" s="13"/>
      <c r="L10" s="13"/>
      <c r="M10" s="13"/>
      <c r="N10" s="14"/>
      <c r="O10" s="66">
        <f>O8+O9</f>
        <v>3440</v>
      </c>
    </row>
    <row r="11" spans="1:15" s="6" customFormat="1" ht="30.95" customHeight="1" x14ac:dyDescent="0.3">
      <c r="A11" s="37"/>
      <c r="B11" s="38" t="s">
        <v>23</v>
      </c>
      <c r="C11" s="38"/>
      <c r="D11" s="38"/>
      <c r="E11" s="38"/>
      <c r="F11" s="38"/>
      <c r="J11" s="37"/>
      <c r="K11" s="38" t="s">
        <v>23</v>
      </c>
      <c r="L11" s="38"/>
      <c r="M11" s="38"/>
      <c r="N11" s="38"/>
      <c r="O11" s="38"/>
    </row>
    <row r="12" spans="1:15" s="6" customFormat="1" ht="30.95" customHeight="1" x14ac:dyDescent="0.3">
      <c r="A12" s="34">
        <v>1</v>
      </c>
      <c r="B12" s="35" t="s">
        <v>90</v>
      </c>
      <c r="C12" s="35" t="s">
        <v>30</v>
      </c>
      <c r="D12" s="35">
        <v>21.8</v>
      </c>
      <c r="E12" s="3">
        <v>50</v>
      </c>
      <c r="F12" s="11">
        <f t="shared" si="0"/>
        <v>1090</v>
      </c>
      <c r="J12" s="34">
        <v>1</v>
      </c>
      <c r="K12" s="35" t="s">
        <v>90</v>
      </c>
      <c r="L12" s="35" t="s">
        <v>30</v>
      </c>
      <c r="M12" s="35">
        <v>21.8</v>
      </c>
      <c r="N12" s="3">
        <v>50</v>
      </c>
      <c r="O12" s="11">
        <f t="shared" ref="O12:O17" si="2">M12*N12</f>
        <v>1090</v>
      </c>
    </row>
    <row r="13" spans="1:15" s="6" customFormat="1" ht="30.95" customHeight="1" x14ac:dyDescent="0.3">
      <c r="A13" s="34">
        <v>2</v>
      </c>
      <c r="B13" s="35" t="s">
        <v>91</v>
      </c>
      <c r="C13" s="35" t="s">
        <v>92</v>
      </c>
      <c r="D13" s="35">
        <v>66.2</v>
      </c>
      <c r="E13" s="3">
        <v>30</v>
      </c>
      <c r="F13" s="11">
        <f t="shared" si="0"/>
        <v>1986</v>
      </c>
      <c r="J13" s="34">
        <v>2</v>
      </c>
      <c r="K13" s="35" t="s">
        <v>91</v>
      </c>
      <c r="L13" s="35" t="s">
        <v>92</v>
      </c>
      <c r="M13" s="35">
        <v>66.2</v>
      </c>
      <c r="N13" s="3">
        <v>30</v>
      </c>
      <c r="O13" s="11">
        <f t="shared" si="2"/>
        <v>1986</v>
      </c>
    </row>
    <row r="14" spans="1:15" s="6" customFormat="1" ht="30.95" customHeight="1" x14ac:dyDescent="0.3">
      <c r="A14" s="34">
        <v>3</v>
      </c>
      <c r="B14" s="35" t="s">
        <v>93</v>
      </c>
      <c r="C14" s="35" t="s">
        <v>30</v>
      </c>
      <c r="D14" s="35">
        <v>5.5</v>
      </c>
      <c r="E14" s="3">
        <v>50</v>
      </c>
      <c r="F14" s="11">
        <f t="shared" si="0"/>
        <v>275</v>
      </c>
      <c r="J14" s="34">
        <v>3</v>
      </c>
      <c r="K14" s="35" t="s">
        <v>93</v>
      </c>
      <c r="L14" s="35" t="s">
        <v>30</v>
      </c>
      <c r="M14" s="35">
        <v>5.5</v>
      </c>
      <c r="N14" s="3">
        <v>50</v>
      </c>
      <c r="O14" s="11">
        <f t="shared" si="2"/>
        <v>275</v>
      </c>
    </row>
    <row r="15" spans="1:15" s="6" customFormat="1" ht="30.95" customHeight="1" x14ac:dyDescent="0.3">
      <c r="A15" s="34">
        <v>4</v>
      </c>
      <c r="B15" s="35" t="s">
        <v>94</v>
      </c>
      <c r="C15" s="35" t="s">
        <v>92</v>
      </c>
      <c r="D15" s="35">
        <v>10.5</v>
      </c>
      <c r="E15" s="3">
        <v>30</v>
      </c>
      <c r="F15" s="11">
        <f t="shared" si="0"/>
        <v>315</v>
      </c>
      <c r="J15" s="34">
        <v>4</v>
      </c>
      <c r="K15" s="35" t="s">
        <v>94</v>
      </c>
      <c r="L15" s="35" t="s">
        <v>92</v>
      </c>
      <c r="M15" s="35">
        <v>10.5</v>
      </c>
      <c r="N15" s="3">
        <v>30</v>
      </c>
      <c r="O15" s="11">
        <f t="shared" si="2"/>
        <v>315</v>
      </c>
    </row>
    <row r="16" spans="1:15" s="6" customFormat="1" ht="30.95" customHeight="1" x14ac:dyDescent="0.3">
      <c r="A16" s="34">
        <v>5</v>
      </c>
      <c r="B16" s="35" t="s">
        <v>95</v>
      </c>
      <c r="C16" s="35" t="s">
        <v>30</v>
      </c>
      <c r="D16" s="35">
        <v>16.5</v>
      </c>
      <c r="E16" s="3">
        <v>50</v>
      </c>
      <c r="F16" s="11">
        <f t="shared" si="0"/>
        <v>825</v>
      </c>
      <c r="J16" s="34">
        <v>5</v>
      </c>
      <c r="K16" s="35" t="s">
        <v>95</v>
      </c>
      <c r="L16" s="35" t="s">
        <v>30</v>
      </c>
      <c r="M16" s="35">
        <v>16.5</v>
      </c>
      <c r="N16" s="3">
        <v>50</v>
      </c>
      <c r="O16" s="11">
        <f t="shared" si="2"/>
        <v>825</v>
      </c>
    </row>
    <row r="17" spans="1:15" s="6" customFormat="1" ht="30.95" customHeight="1" x14ac:dyDescent="0.3">
      <c r="A17" s="34">
        <v>6</v>
      </c>
      <c r="B17" s="35" t="s">
        <v>96</v>
      </c>
      <c r="C17" s="35" t="s">
        <v>92</v>
      </c>
      <c r="D17" s="35">
        <v>33.4</v>
      </c>
      <c r="E17" s="3">
        <v>30</v>
      </c>
      <c r="F17" s="11">
        <f t="shared" si="0"/>
        <v>1002</v>
      </c>
      <c r="J17" s="34">
        <v>6</v>
      </c>
      <c r="K17" s="35" t="s">
        <v>96</v>
      </c>
      <c r="L17" s="35" t="s">
        <v>92</v>
      </c>
      <c r="M17" s="35">
        <v>33.4</v>
      </c>
      <c r="N17" s="3">
        <v>30</v>
      </c>
      <c r="O17" s="11">
        <f t="shared" si="2"/>
        <v>1002</v>
      </c>
    </row>
    <row r="18" spans="1:15" s="6" customFormat="1" ht="30.95" customHeight="1" x14ac:dyDescent="0.3">
      <c r="A18" s="34"/>
      <c r="B18" s="68"/>
      <c r="C18" s="69"/>
      <c r="D18" s="69"/>
      <c r="E18" s="3"/>
      <c r="F18" s="66">
        <f>F12+F13+F14+F15+F16+F17</f>
        <v>5493</v>
      </c>
      <c r="J18" s="34"/>
      <c r="K18" s="68"/>
      <c r="L18" s="69"/>
      <c r="M18" s="69"/>
      <c r="N18" s="3"/>
      <c r="O18" s="66">
        <f>O12+O13+O14+O15+O16+O17</f>
        <v>5493</v>
      </c>
    </row>
    <row r="19" spans="1:15" s="6" customFormat="1" ht="30.95" customHeight="1" x14ac:dyDescent="0.3">
      <c r="A19" s="53"/>
      <c r="B19" s="70" t="s">
        <v>32</v>
      </c>
      <c r="C19" s="71"/>
      <c r="D19" s="71"/>
      <c r="E19" s="72"/>
      <c r="F19" s="72"/>
      <c r="J19" s="53"/>
      <c r="K19" s="70" t="s">
        <v>32</v>
      </c>
      <c r="L19" s="71"/>
      <c r="M19" s="71"/>
      <c r="N19" s="72"/>
      <c r="O19" s="72"/>
    </row>
    <row r="20" spans="1:15" s="6" customFormat="1" ht="30.95" customHeight="1" x14ac:dyDescent="0.3">
      <c r="A20" s="34">
        <v>1</v>
      </c>
      <c r="B20" s="35" t="s">
        <v>97</v>
      </c>
      <c r="C20" s="35" t="s">
        <v>92</v>
      </c>
      <c r="D20" s="35">
        <v>82</v>
      </c>
      <c r="E20" s="3">
        <v>80</v>
      </c>
      <c r="F20" s="11">
        <f t="shared" si="0"/>
        <v>6560</v>
      </c>
      <c r="J20" s="34">
        <v>1</v>
      </c>
      <c r="K20" s="35" t="s">
        <v>97</v>
      </c>
      <c r="L20" s="35" t="s">
        <v>92</v>
      </c>
      <c r="M20" s="35">
        <v>82</v>
      </c>
      <c r="N20" s="3">
        <v>80</v>
      </c>
      <c r="O20" s="11">
        <f t="shared" ref="O20" si="3">M20*N20</f>
        <v>6560</v>
      </c>
    </row>
    <row r="21" spans="1:15" s="6" customFormat="1" ht="30.95" customHeight="1" x14ac:dyDescent="0.3">
      <c r="A21" s="34"/>
      <c r="B21" s="73"/>
      <c r="C21" s="69"/>
      <c r="D21" s="69"/>
      <c r="E21" s="3"/>
      <c r="F21" s="66">
        <f>F20</f>
        <v>6560</v>
      </c>
      <c r="J21" s="34"/>
      <c r="K21" s="73"/>
      <c r="L21" s="69"/>
      <c r="M21" s="69"/>
      <c r="N21" s="3"/>
      <c r="O21" s="66">
        <f>O20</f>
        <v>6560</v>
      </c>
    </row>
    <row r="22" spans="1:15" s="6" customFormat="1" ht="30.95" customHeight="1" x14ac:dyDescent="0.3">
      <c r="A22" s="53"/>
      <c r="B22" s="70" t="s">
        <v>98</v>
      </c>
      <c r="C22" s="71"/>
      <c r="D22" s="71"/>
      <c r="E22" s="72"/>
      <c r="F22" s="72"/>
      <c r="J22" s="53"/>
      <c r="K22" s="70" t="s">
        <v>98</v>
      </c>
      <c r="L22" s="71"/>
      <c r="M22" s="71"/>
      <c r="N22" s="72"/>
      <c r="O22" s="72"/>
    </row>
    <row r="23" spans="1:15" s="6" customFormat="1" ht="30.95" customHeight="1" x14ac:dyDescent="0.3">
      <c r="A23" s="34">
        <v>1</v>
      </c>
      <c r="B23" s="48" t="s">
        <v>99</v>
      </c>
      <c r="C23" s="35" t="s">
        <v>30</v>
      </c>
      <c r="D23" s="35">
        <v>12.6</v>
      </c>
      <c r="E23" s="3">
        <v>50</v>
      </c>
      <c r="F23" s="11">
        <f t="shared" si="0"/>
        <v>630</v>
      </c>
      <c r="J23" s="34">
        <v>1</v>
      </c>
      <c r="K23" s="48" t="s">
        <v>99</v>
      </c>
      <c r="L23" s="35" t="s">
        <v>30</v>
      </c>
      <c r="M23" s="35">
        <v>12.6</v>
      </c>
      <c r="N23" s="3">
        <v>50</v>
      </c>
      <c r="O23" s="11">
        <f t="shared" ref="O23:O24" si="4">M23*N23</f>
        <v>630</v>
      </c>
    </row>
    <row r="24" spans="1:15" s="6" customFormat="1" ht="30.95" customHeight="1" x14ac:dyDescent="0.3">
      <c r="A24" s="34">
        <v>2</v>
      </c>
      <c r="B24" s="48" t="s">
        <v>100</v>
      </c>
      <c r="C24" s="35" t="s">
        <v>92</v>
      </c>
      <c r="D24" s="35">
        <v>24</v>
      </c>
      <c r="E24" s="3">
        <v>30</v>
      </c>
      <c r="F24" s="11">
        <f t="shared" si="0"/>
        <v>720</v>
      </c>
      <c r="J24" s="34">
        <v>2</v>
      </c>
      <c r="K24" s="48" t="s">
        <v>100</v>
      </c>
      <c r="L24" s="35" t="s">
        <v>92</v>
      </c>
      <c r="M24" s="35">
        <v>24</v>
      </c>
      <c r="N24" s="3">
        <v>30</v>
      </c>
      <c r="O24" s="11">
        <f t="shared" si="4"/>
        <v>720</v>
      </c>
    </row>
    <row r="25" spans="1:15" s="6" customFormat="1" ht="30.95" customHeight="1" x14ac:dyDescent="0.3">
      <c r="A25" s="34"/>
      <c r="B25" s="73"/>
      <c r="C25" s="69"/>
      <c r="D25" s="69"/>
      <c r="E25" s="3"/>
      <c r="F25" s="66">
        <f>F23+F24</f>
        <v>1350</v>
      </c>
      <c r="J25" s="34"/>
      <c r="K25" s="73"/>
      <c r="L25" s="69"/>
      <c r="M25" s="69"/>
      <c r="N25" s="3"/>
      <c r="O25" s="66">
        <f>O23+O24</f>
        <v>1350</v>
      </c>
    </row>
    <row r="26" spans="1:15" s="6" customFormat="1" ht="30.95" customHeight="1" x14ac:dyDescent="0.3">
      <c r="A26" s="53"/>
      <c r="B26" s="70" t="s">
        <v>101</v>
      </c>
      <c r="C26" s="71"/>
      <c r="D26" s="71"/>
      <c r="E26" s="72"/>
      <c r="F26" s="72"/>
      <c r="J26" s="53"/>
      <c r="K26" s="70" t="s">
        <v>101</v>
      </c>
      <c r="L26" s="71"/>
      <c r="M26" s="71"/>
      <c r="N26" s="72"/>
      <c r="O26" s="72"/>
    </row>
    <row r="27" spans="1:15" s="6" customFormat="1" ht="30.95" customHeight="1" x14ac:dyDescent="0.3">
      <c r="A27" s="34">
        <v>1</v>
      </c>
      <c r="B27" s="48" t="s">
        <v>99</v>
      </c>
      <c r="C27" s="35" t="s">
        <v>30</v>
      </c>
      <c r="D27" s="35">
        <v>15</v>
      </c>
      <c r="E27" s="3">
        <v>50</v>
      </c>
      <c r="F27" s="11">
        <f t="shared" si="0"/>
        <v>750</v>
      </c>
      <c r="J27" s="34">
        <v>1</v>
      </c>
      <c r="K27" s="48" t="s">
        <v>99</v>
      </c>
      <c r="L27" s="35" t="s">
        <v>30</v>
      </c>
      <c r="M27" s="35">
        <v>15</v>
      </c>
      <c r="N27" s="3">
        <v>50</v>
      </c>
      <c r="O27" s="11">
        <f t="shared" ref="O27:O28" si="5">M27*N27</f>
        <v>750</v>
      </c>
    </row>
    <row r="28" spans="1:15" s="6" customFormat="1" ht="30.95" customHeight="1" x14ac:dyDescent="0.3">
      <c r="A28" s="34">
        <v>2</v>
      </c>
      <c r="B28" s="48" t="s">
        <v>100</v>
      </c>
      <c r="C28" s="35" t="s">
        <v>92</v>
      </c>
      <c r="D28" s="35">
        <v>29.7</v>
      </c>
      <c r="E28" s="3">
        <v>30</v>
      </c>
      <c r="F28" s="11">
        <f t="shared" si="0"/>
        <v>891</v>
      </c>
      <c r="J28" s="34">
        <v>2</v>
      </c>
      <c r="K28" s="48" t="s">
        <v>100</v>
      </c>
      <c r="L28" s="35" t="s">
        <v>92</v>
      </c>
      <c r="M28" s="35">
        <v>29.7</v>
      </c>
      <c r="N28" s="3">
        <v>30</v>
      </c>
      <c r="O28" s="11">
        <f t="shared" si="5"/>
        <v>891</v>
      </c>
    </row>
    <row r="29" spans="1:15" s="6" customFormat="1" ht="30.95" customHeight="1" x14ac:dyDescent="0.3">
      <c r="A29" s="34"/>
      <c r="B29" s="73"/>
      <c r="C29" s="69"/>
      <c r="D29" s="69"/>
      <c r="E29" s="3"/>
      <c r="F29" s="66">
        <f>F27+F28</f>
        <v>1641</v>
      </c>
      <c r="J29" s="34"/>
      <c r="K29" s="73"/>
      <c r="L29" s="69"/>
      <c r="M29" s="69"/>
      <c r="N29" s="3"/>
      <c r="O29" s="66">
        <f>O27+O28</f>
        <v>1641</v>
      </c>
    </row>
    <row r="30" spans="1:15" s="6" customFormat="1" ht="30.95" customHeight="1" x14ac:dyDescent="0.3">
      <c r="A30" s="53"/>
      <c r="B30" s="70" t="s">
        <v>102</v>
      </c>
      <c r="C30" s="71"/>
      <c r="D30" s="71"/>
      <c r="E30" s="72"/>
      <c r="F30" s="72"/>
      <c r="J30" s="53"/>
      <c r="K30" s="70" t="s">
        <v>102</v>
      </c>
      <c r="L30" s="71"/>
      <c r="M30" s="71"/>
      <c r="N30" s="72"/>
      <c r="O30" s="72"/>
    </row>
    <row r="31" spans="1:15" s="6" customFormat="1" ht="30.95" customHeight="1" x14ac:dyDescent="0.3">
      <c r="A31" s="34">
        <v>1</v>
      </c>
      <c r="B31" s="35" t="s">
        <v>90</v>
      </c>
      <c r="C31" s="35" t="s">
        <v>30</v>
      </c>
      <c r="D31" s="35">
        <v>39.9</v>
      </c>
      <c r="E31" s="3">
        <v>50</v>
      </c>
      <c r="F31" s="11">
        <f t="shared" si="0"/>
        <v>1995</v>
      </c>
      <c r="J31" s="34">
        <v>1</v>
      </c>
      <c r="K31" s="35" t="s">
        <v>90</v>
      </c>
      <c r="L31" s="35" t="s">
        <v>30</v>
      </c>
      <c r="M31" s="35">
        <v>39.9</v>
      </c>
      <c r="N31" s="3">
        <v>50</v>
      </c>
      <c r="O31" s="11">
        <f t="shared" ref="O31:O32" si="6">M31*N31</f>
        <v>1995</v>
      </c>
    </row>
    <row r="32" spans="1:15" s="6" customFormat="1" ht="30.95" customHeight="1" x14ac:dyDescent="0.3">
      <c r="A32" s="34">
        <v>2</v>
      </c>
      <c r="B32" s="35" t="s">
        <v>91</v>
      </c>
      <c r="C32" s="35" t="s">
        <v>92</v>
      </c>
      <c r="D32" s="35">
        <v>133</v>
      </c>
      <c r="E32" s="3">
        <v>30</v>
      </c>
      <c r="F32" s="11">
        <f t="shared" si="0"/>
        <v>3990</v>
      </c>
      <c r="J32" s="34">
        <v>2</v>
      </c>
      <c r="K32" s="35" t="s">
        <v>91</v>
      </c>
      <c r="L32" s="35" t="s">
        <v>92</v>
      </c>
      <c r="M32" s="35">
        <v>133</v>
      </c>
      <c r="N32" s="3">
        <v>30</v>
      </c>
      <c r="O32" s="11">
        <f t="shared" si="6"/>
        <v>3990</v>
      </c>
    </row>
    <row r="33" spans="1:15" s="6" customFormat="1" ht="30.95" customHeight="1" x14ac:dyDescent="0.3">
      <c r="A33" s="34"/>
      <c r="B33" s="73"/>
      <c r="C33" s="69"/>
      <c r="D33" s="69"/>
      <c r="E33" s="3"/>
      <c r="F33" s="66">
        <f>F31+F32</f>
        <v>5985</v>
      </c>
      <c r="J33" s="34"/>
      <c r="K33" s="73"/>
      <c r="L33" s="69"/>
      <c r="M33" s="69"/>
      <c r="N33" s="3"/>
      <c r="O33" s="66">
        <f>O31+O32</f>
        <v>5985</v>
      </c>
    </row>
    <row r="34" spans="1:15" s="6" customFormat="1" ht="30.95" customHeight="1" x14ac:dyDescent="0.3">
      <c r="A34" s="53"/>
      <c r="B34" s="70" t="s">
        <v>70</v>
      </c>
      <c r="C34" s="71"/>
      <c r="D34" s="71"/>
      <c r="E34" s="72"/>
      <c r="F34" s="72"/>
      <c r="J34" s="53"/>
      <c r="K34" s="70" t="s">
        <v>70</v>
      </c>
      <c r="L34" s="71"/>
      <c r="M34" s="71"/>
      <c r="N34" s="72"/>
      <c r="O34" s="72"/>
    </row>
    <row r="35" spans="1:15" s="6" customFormat="1" ht="30.95" customHeight="1" x14ac:dyDescent="0.3">
      <c r="A35" s="34">
        <v>1</v>
      </c>
      <c r="B35" s="35" t="s">
        <v>24</v>
      </c>
      <c r="C35" s="35" t="s">
        <v>92</v>
      </c>
      <c r="D35" s="35">
        <v>7</v>
      </c>
      <c r="E35" s="3">
        <v>150</v>
      </c>
      <c r="F35" s="11">
        <f t="shared" si="0"/>
        <v>1050</v>
      </c>
      <c r="J35" s="34">
        <v>1</v>
      </c>
      <c r="K35" s="35" t="s">
        <v>24</v>
      </c>
      <c r="L35" s="35" t="s">
        <v>92</v>
      </c>
      <c r="M35" s="109">
        <v>0</v>
      </c>
      <c r="N35" s="3">
        <v>150</v>
      </c>
      <c r="O35" s="11">
        <f t="shared" ref="O35" si="7">M35*N35</f>
        <v>0</v>
      </c>
    </row>
    <row r="36" spans="1:15" s="6" customFormat="1" ht="30.95" customHeight="1" x14ac:dyDescent="0.3">
      <c r="A36" s="34"/>
      <c r="B36" s="73"/>
      <c r="C36" s="69"/>
      <c r="D36" s="69"/>
      <c r="E36" s="3"/>
      <c r="F36" s="66">
        <f>F35</f>
        <v>1050</v>
      </c>
      <c r="J36" s="34"/>
      <c r="K36" s="73"/>
      <c r="L36" s="69"/>
      <c r="M36" s="69"/>
      <c r="N36" s="3"/>
      <c r="O36" s="66">
        <f>O35</f>
        <v>0</v>
      </c>
    </row>
    <row r="37" spans="1:15" s="6" customFormat="1" ht="30.95" customHeight="1" x14ac:dyDescent="0.3">
      <c r="A37" s="53"/>
      <c r="B37" s="70" t="s">
        <v>103</v>
      </c>
      <c r="C37" s="71"/>
      <c r="D37" s="71"/>
      <c r="E37" s="72"/>
      <c r="F37" s="72"/>
      <c r="J37" s="53"/>
      <c r="K37" s="70" t="s">
        <v>103</v>
      </c>
      <c r="L37" s="71"/>
      <c r="M37" s="71"/>
      <c r="N37" s="72"/>
      <c r="O37" s="72"/>
    </row>
    <row r="38" spans="1:15" s="6" customFormat="1" ht="30.95" customHeight="1" x14ac:dyDescent="0.3">
      <c r="A38" s="34">
        <v>1</v>
      </c>
      <c r="B38" s="35" t="s">
        <v>104</v>
      </c>
      <c r="C38" s="35" t="s">
        <v>105</v>
      </c>
      <c r="D38" s="35">
        <v>1</v>
      </c>
      <c r="E38" s="3">
        <v>1200</v>
      </c>
      <c r="F38" s="11">
        <f t="shared" si="0"/>
        <v>1200</v>
      </c>
      <c r="J38" s="34">
        <v>1</v>
      </c>
      <c r="K38" s="35" t="s">
        <v>104</v>
      </c>
      <c r="L38" s="35" t="s">
        <v>105</v>
      </c>
      <c r="M38" s="35">
        <v>1</v>
      </c>
      <c r="N38" s="3">
        <v>1200</v>
      </c>
      <c r="O38" s="11">
        <f t="shared" ref="O38" si="8">M38*N38</f>
        <v>1200</v>
      </c>
    </row>
    <row r="39" spans="1:15" s="6" customFormat="1" ht="30.95" customHeight="1" x14ac:dyDescent="0.3">
      <c r="A39" s="34"/>
      <c r="B39" s="73"/>
      <c r="C39" s="69"/>
      <c r="D39" s="69"/>
      <c r="E39" s="3"/>
      <c r="F39" s="66">
        <f>F38</f>
        <v>1200</v>
      </c>
      <c r="J39" s="34"/>
      <c r="K39" s="73"/>
      <c r="L39" s="69"/>
      <c r="M39" s="69"/>
      <c r="N39" s="3"/>
      <c r="O39" s="66">
        <f>O38</f>
        <v>1200</v>
      </c>
    </row>
    <row r="40" spans="1:15" s="6" customFormat="1" ht="30.95" customHeight="1" x14ac:dyDescent="0.3">
      <c r="A40" s="37"/>
      <c r="B40" s="38" t="s">
        <v>106</v>
      </c>
      <c r="C40" s="38"/>
      <c r="D40" s="38"/>
      <c r="E40" s="38"/>
      <c r="F40" s="72"/>
      <c r="J40" s="37"/>
      <c r="K40" s="38" t="s">
        <v>106</v>
      </c>
      <c r="L40" s="38"/>
      <c r="M40" s="38"/>
      <c r="N40" s="38"/>
      <c r="O40" s="72"/>
    </row>
    <row r="41" spans="1:15" s="6" customFormat="1" ht="30.95" customHeight="1" x14ac:dyDescent="0.3">
      <c r="A41" s="74">
        <v>1</v>
      </c>
      <c r="B41" s="35" t="s">
        <v>107</v>
      </c>
      <c r="C41" s="35" t="s">
        <v>85</v>
      </c>
      <c r="D41" s="35">
        <v>15</v>
      </c>
      <c r="E41" s="75">
        <v>4350</v>
      </c>
      <c r="F41" s="11">
        <f t="shared" si="0"/>
        <v>65250</v>
      </c>
      <c r="J41" s="74">
        <v>1</v>
      </c>
      <c r="K41" s="35" t="s">
        <v>107</v>
      </c>
      <c r="L41" s="35" t="s">
        <v>85</v>
      </c>
      <c r="M41" s="35">
        <v>15</v>
      </c>
      <c r="N41" s="3">
        <v>4350</v>
      </c>
      <c r="O41" s="11">
        <f t="shared" ref="O41:O42" si="9">M41*N41</f>
        <v>65250</v>
      </c>
    </row>
    <row r="42" spans="1:15" s="6" customFormat="1" ht="30.95" customHeight="1" x14ac:dyDescent="0.3">
      <c r="A42" s="74">
        <v>2</v>
      </c>
      <c r="B42" s="35" t="s">
        <v>108</v>
      </c>
      <c r="C42" s="35" t="s">
        <v>92</v>
      </c>
      <c r="D42" s="35">
        <v>2.4</v>
      </c>
      <c r="E42" s="75">
        <v>150</v>
      </c>
      <c r="F42" s="11">
        <f t="shared" si="0"/>
        <v>360</v>
      </c>
      <c r="J42" s="74">
        <v>2</v>
      </c>
      <c r="K42" s="35" t="s">
        <v>108</v>
      </c>
      <c r="L42" s="35" t="s">
        <v>92</v>
      </c>
      <c r="M42" s="35">
        <v>2.4</v>
      </c>
      <c r="N42" s="3">
        <v>150</v>
      </c>
      <c r="O42" s="11">
        <f t="shared" si="9"/>
        <v>360</v>
      </c>
    </row>
    <row r="43" spans="1:15" s="6" customFormat="1" ht="30.95" customHeight="1" x14ac:dyDescent="0.3">
      <c r="A43" s="74"/>
      <c r="B43" s="76"/>
      <c r="C43" s="76"/>
      <c r="D43" s="76"/>
      <c r="E43" s="76"/>
      <c r="F43" s="66">
        <f>F41+F42</f>
        <v>65610</v>
      </c>
      <c r="J43" s="74"/>
      <c r="K43" s="76"/>
      <c r="L43" s="76"/>
      <c r="M43" s="76"/>
      <c r="N43" s="76"/>
      <c r="O43" s="66">
        <f>O41+O42</f>
        <v>65610</v>
      </c>
    </row>
    <row r="44" spans="1:15" s="6" customFormat="1" ht="30.95" customHeight="1" x14ac:dyDescent="0.3">
      <c r="A44" s="53"/>
      <c r="B44" s="77" t="s">
        <v>78</v>
      </c>
      <c r="C44" s="71"/>
      <c r="D44" s="71"/>
      <c r="E44" s="72"/>
      <c r="F44" s="72"/>
      <c r="J44" s="53"/>
      <c r="K44" s="77" t="s">
        <v>78</v>
      </c>
      <c r="L44" s="71"/>
      <c r="M44" s="71"/>
      <c r="N44" s="72"/>
      <c r="O44" s="72"/>
    </row>
    <row r="45" spans="1:15" s="6" customFormat="1" ht="30.95" customHeight="1" x14ac:dyDescent="0.3">
      <c r="A45" s="34">
        <v>1</v>
      </c>
      <c r="B45" s="35" t="s">
        <v>109</v>
      </c>
      <c r="C45" s="35" t="s">
        <v>80</v>
      </c>
      <c r="D45" s="35">
        <v>186</v>
      </c>
      <c r="E45" s="3">
        <v>10</v>
      </c>
      <c r="F45" s="11">
        <f t="shared" si="0"/>
        <v>1860</v>
      </c>
      <c r="J45" s="34">
        <v>1</v>
      </c>
      <c r="K45" s="35" t="s">
        <v>109</v>
      </c>
      <c r="L45" s="35" t="s">
        <v>80</v>
      </c>
      <c r="M45" s="35">
        <v>186</v>
      </c>
      <c r="N45" s="148">
        <v>0</v>
      </c>
      <c r="O45" s="147">
        <v>0</v>
      </c>
    </row>
    <row r="46" spans="1:15" s="6" customFormat="1" ht="30.95" customHeight="1" x14ac:dyDescent="0.3">
      <c r="A46" s="10"/>
      <c r="B46" s="1"/>
      <c r="C46" s="2"/>
      <c r="D46" s="2"/>
      <c r="E46" s="3"/>
      <c r="F46" s="66">
        <f>F45</f>
        <v>1860</v>
      </c>
      <c r="J46" s="10"/>
      <c r="K46" s="1"/>
      <c r="L46" s="2"/>
      <c r="M46" s="2"/>
      <c r="N46" s="3"/>
      <c r="O46" s="66">
        <f>O45</f>
        <v>0</v>
      </c>
    </row>
    <row r="47" spans="1:15" ht="30.95" customHeight="1" x14ac:dyDescent="0.25">
      <c r="A47" s="13"/>
      <c r="B47" s="13"/>
      <c r="C47" s="13"/>
      <c r="D47" s="13"/>
      <c r="E47" s="14" t="s">
        <v>6</v>
      </c>
      <c r="F47" s="23">
        <f>F46+F43+F39+F36+F33+F29+F25+F21+F18+F10</f>
        <v>94189</v>
      </c>
      <c r="J47" s="13"/>
      <c r="K47" s="13"/>
      <c r="L47" s="13"/>
      <c r="M47" s="13"/>
      <c r="N47" s="14" t="s">
        <v>6</v>
      </c>
      <c r="O47" s="23">
        <f>O46+O43+O39+O36+O33+O29+O25+O21+O18+O10</f>
        <v>91279</v>
      </c>
    </row>
    <row r="48" spans="1:15" ht="30.95" customHeight="1" x14ac:dyDescent="0.25">
      <c r="A48" s="24"/>
      <c r="B48" s="24"/>
      <c r="C48" s="24"/>
      <c r="D48" s="24"/>
      <c r="E48" s="25" t="s">
        <v>7</v>
      </c>
      <c r="F48" s="22">
        <f>SUMIF(E6:E20008,"CƏMİ",F6:F20008)</f>
        <v>94189</v>
      </c>
      <c r="J48" s="24"/>
      <c r="K48" s="24"/>
      <c r="L48" s="24"/>
      <c r="M48" s="24"/>
      <c r="N48" s="25" t="s">
        <v>7</v>
      </c>
      <c r="O48" s="22">
        <f>SUMIF(N6:N20008,"CƏMİ",O6:O20008)</f>
        <v>91279</v>
      </c>
    </row>
    <row r="49" spans="1:15" ht="39.950000000000003" customHeight="1" x14ac:dyDescent="0.25">
      <c r="J49" s="137" t="s">
        <v>153</v>
      </c>
      <c r="K49" s="137"/>
      <c r="L49" s="119">
        <f>M49/F48</f>
        <v>3.0895327479854337E-2</v>
      </c>
      <c r="M49" s="138">
        <f>F48-O48</f>
        <v>2910</v>
      </c>
      <c r="N49" s="138"/>
      <c r="O49" s="138"/>
    </row>
    <row r="52" spans="1:15" ht="30.95" customHeight="1" x14ac:dyDescent="0.25">
      <c r="A52" s="28"/>
      <c r="B52" s="29" t="s">
        <v>14</v>
      </c>
      <c r="C52" s="139" t="s">
        <v>13</v>
      </c>
      <c r="D52" s="139"/>
      <c r="E52" s="139"/>
      <c r="F52" s="139"/>
      <c r="J52" s="28"/>
      <c r="K52" s="29" t="s">
        <v>14</v>
      </c>
      <c r="L52" s="139" t="s">
        <v>13</v>
      </c>
      <c r="M52" s="139"/>
      <c r="N52" s="139"/>
      <c r="O52" s="139"/>
    </row>
    <row r="53" spans="1:15" ht="30.95" customHeight="1" x14ac:dyDescent="0.25">
      <c r="A53" s="28"/>
      <c r="B53" s="30"/>
      <c r="C53" s="28"/>
      <c r="D53" s="28"/>
      <c r="E53" s="28"/>
      <c r="F53" s="28"/>
      <c r="J53" s="28"/>
      <c r="K53" s="30"/>
      <c r="L53" s="28"/>
      <c r="M53" s="28"/>
      <c r="N53" s="28"/>
      <c r="O53" s="28"/>
    </row>
    <row r="54" spans="1:15" ht="30.95" customHeight="1" x14ac:dyDescent="0.25">
      <c r="A54" s="28"/>
      <c r="B54" s="29" t="s">
        <v>15</v>
      </c>
      <c r="C54" s="139" t="s">
        <v>12</v>
      </c>
      <c r="D54" s="139"/>
      <c r="E54" s="139"/>
      <c r="F54" s="139"/>
      <c r="J54" s="28"/>
      <c r="K54" s="29" t="s">
        <v>15</v>
      </c>
      <c r="L54" s="139" t="s">
        <v>12</v>
      </c>
      <c r="M54" s="139"/>
      <c r="N54" s="139"/>
      <c r="O54" s="139"/>
    </row>
    <row r="55" spans="1:15" ht="30.95" customHeight="1" x14ac:dyDescent="0.25">
      <c r="A55" s="28"/>
      <c r="B55" s="29"/>
      <c r="C55" s="28"/>
      <c r="D55" s="28"/>
      <c r="E55" s="28"/>
      <c r="F55" s="28"/>
      <c r="J55" s="28"/>
      <c r="K55" s="29"/>
      <c r="L55" s="28"/>
      <c r="M55" s="28"/>
      <c r="N55" s="28"/>
      <c r="O55" s="28"/>
    </row>
    <row r="56" spans="1:15" ht="30.95" customHeight="1" x14ac:dyDescent="0.25">
      <c r="A56" s="28"/>
      <c r="B56" s="29" t="s">
        <v>15</v>
      </c>
      <c r="C56" s="139" t="s">
        <v>12</v>
      </c>
      <c r="D56" s="139"/>
      <c r="E56" s="139"/>
      <c r="F56" s="139"/>
      <c r="J56" s="28"/>
      <c r="K56" s="29" t="s">
        <v>15</v>
      </c>
      <c r="L56" s="139" t="s">
        <v>12</v>
      </c>
      <c r="M56" s="139"/>
      <c r="N56" s="139"/>
      <c r="O56" s="139"/>
    </row>
    <row r="57" spans="1:15" ht="30.95" customHeight="1" x14ac:dyDescent="0.25">
      <c r="A57" s="28"/>
      <c r="B57" s="29"/>
      <c r="C57" s="28"/>
      <c r="D57" s="28"/>
      <c r="E57" s="28"/>
      <c r="F57" s="28"/>
      <c r="J57" s="28"/>
      <c r="K57" s="29"/>
      <c r="L57" s="28"/>
      <c r="M57" s="28"/>
      <c r="N57" s="28"/>
      <c r="O57" s="28"/>
    </row>
    <row r="58" spans="1:15" ht="30.95" customHeight="1" x14ac:dyDescent="0.25">
      <c r="A58" s="28"/>
      <c r="B58" s="29" t="s">
        <v>15</v>
      </c>
      <c r="C58" s="139" t="s">
        <v>12</v>
      </c>
      <c r="D58" s="139"/>
      <c r="E58" s="139"/>
      <c r="F58" s="139"/>
      <c r="J58" s="28"/>
      <c r="K58" s="29" t="s">
        <v>15</v>
      </c>
      <c r="L58" s="139" t="s">
        <v>12</v>
      </c>
      <c r="M58" s="139"/>
      <c r="N58" s="139"/>
      <c r="O58" s="139"/>
    </row>
  </sheetData>
  <mergeCells count="22">
    <mergeCell ref="L58:O58"/>
    <mergeCell ref="L1:M1"/>
    <mergeCell ref="N1:O1"/>
    <mergeCell ref="L2:M2"/>
    <mergeCell ref="N2:O2"/>
    <mergeCell ref="L3:M3"/>
    <mergeCell ref="N3:O3"/>
    <mergeCell ref="C58:F58"/>
    <mergeCell ref="C1:D1"/>
    <mergeCell ref="E1:F1"/>
    <mergeCell ref="C2:D2"/>
    <mergeCell ref="E2:F2"/>
    <mergeCell ref="C3:D3"/>
    <mergeCell ref="E3:F3"/>
    <mergeCell ref="J49:K49"/>
    <mergeCell ref="M49:O49"/>
    <mergeCell ref="C52:F52"/>
    <mergeCell ref="C54:F54"/>
    <mergeCell ref="C56:F56"/>
    <mergeCell ref="L52:O52"/>
    <mergeCell ref="L54:O54"/>
    <mergeCell ref="L56:O56"/>
  </mergeCells>
  <pageMargins left="0.23622047244094499" right="0.23622047244094499" top="0.24799978127733999" bottom="0.24803040244969399" header="0.31496062992126" footer="0.31496062992126"/>
  <pageSetup paperSize="9" scale="23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3" shapeId="5121" r:id="rId4">
          <objectPr defaultSize="0" autoPict="0" r:id="rId5">
            <anchor moveWithCells="1" sizeWithCells="1">
              <from>
                <xdr:col>1</xdr:col>
                <xdr:colOff>361950</xdr:colOff>
                <xdr:row>0</xdr:row>
                <xdr:rowOff>123825</xdr:rowOff>
              </from>
              <to>
                <xdr:col>1</xdr:col>
                <xdr:colOff>2543175</xdr:colOff>
                <xdr:row>4</xdr:row>
                <xdr:rowOff>390525</xdr:rowOff>
              </to>
            </anchor>
          </objectPr>
        </oleObject>
      </mc:Choice>
      <mc:Fallback>
        <oleObject progId="CorelDRAW.Graphic.13" shapeId="5121" r:id="rId4"/>
      </mc:Fallback>
    </mc:AlternateContent>
    <mc:AlternateContent xmlns:mc="http://schemas.openxmlformats.org/markup-compatibility/2006">
      <mc:Choice Requires="x14">
        <oleObject progId="CorelDRAW.Graphic.13" shapeId="5122" r:id="rId6">
          <objectPr defaultSize="0" autoPict="0" r:id="rId5">
            <anchor moveWithCells="1" sizeWithCells="1">
              <from>
                <xdr:col>10</xdr:col>
                <xdr:colOff>361950</xdr:colOff>
                <xdr:row>0</xdr:row>
                <xdr:rowOff>123825</xdr:rowOff>
              </from>
              <to>
                <xdr:col>10</xdr:col>
                <xdr:colOff>2543175</xdr:colOff>
                <xdr:row>4</xdr:row>
                <xdr:rowOff>390525</xdr:rowOff>
              </to>
            </anchor>
          </objectPr>
        </oleObject>
      </mc:Choice>
      <mc:Fallback>
        <oleObject progId="CorelDRAW.Graphic.13" shapeId="5122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7C1F-E1B1-4FBF-923F-27BABD929D6B}">
  <sheetPr>
    <pageSetUpPr fitToPage="1"/>
  </sheetPr>
  <dimension ref="A1:O54"/>
  <sheetViews>
    <sheetView view="pageBreakPreview" zoomScale="55" zoomScaleNormal="55" zoomScaleSheetLayoutView="55" workbookViewId="0">
      <pane ySplit="6" topLeftCell="A7" activePane="bottomLeft" state="frozen"/>
      <selection activeCell="D16" sqref="D16"/>
      <selection pane="bottomLeft" activeCell="K32" sqref="K32"/>
    </sheetView>
  </sheetViews>
  <sheetFormatPr defaultColWidth="9.140625" defaultRowHeight="15" x14ac:dyDescent="0.25"/>
  <cols>
    <col min="1" max="1" width="6" style="7" customWidth="1"/>
    <col min="2" max="2" width="122" style="4" customWidth="1"/>
    <col min="3" max="3" width="13.140625" style="4" customWidth="1"/>
    <col min="4" max="4" width="14.85546875" style="4" customWidth="1"/>
    <col min="5" max="5" width="20" style="4" bestFit="1" customWidth="1"/>
    <col min="6" max="6" width="26.85546875" style="4" bestFit="1" customWidth="1"/>
    <col min="7" max="8" width="0" style="4" hidden="1" customWidth="1"/>
    <col min="9" max="9" width="9.140625" style="4"/>
    <col min="10" max="10" width="6" style="7" customWidth="1"/>
    <col min="11" max="11" width="122" style="4" customWidth="1"/>
    <col min="12" max="12" width="13.140625" style="4" customWidth="1"/>
    <col min="13" max="13" width="14.85546875" style="4" customWidth="1"/>
    <col min="14" max="14" width="20" style="4" bestFit="1" customWidth="1"/>
    <col min="15" max="15" width="26.85546875" style="4" bestFit="1" customWidth="1"/>
    <col min="16" max="16384" width="9.140625" style="4"/>
  </cols>
  <sheetData>
    <row r="1" spans="1:15" ht="40.5" customHeight="1" x14ac:dyDescent="0.25">
      <c r="A1" s="16"/>
      <c r="B1" s="26" t="s">
        <v>11</v>
      </c>
      <c r="C1" s="124" t="s">
        <v>8</v>
      </c>
      <c r="D1" s="124"/>
      <c r="E1" s="140" t="s">
        <v>86</v>
      </c>
      <c r="F1" s="141"/>
      <c r="J1" s="16"/>
      <c r="K1" s="26" t="s">
        <v>11</v>
      </c>
      <c r="L1" s="124" t="s">
        <v>8</v>
      </c>
      <c r="M1" s="124"/>
      <c r="N1" s="140" t="s">
        <v>86</v>
      </c>
      <c r="O1" s="141"/>
    </row>
    <row r="2" spans="1:15" ht="40.5" customHeight="1" x14ac:dyDescent="0.4">
      <c r="A2" s="17"/>
      <c r="B2" s="27"/>
      <c r="C2" s="126" t="s">
        <v>10</v>
      </c>
      <c r="D2" s="126"/>
      <c r="E2" s="142"/>
      <c r="F2" s="143"/>
      <c r="J2" s="17"/>
      <c r="K2" s="27"/>
      <c r="L2" s="126" t="s">
        <v>10</v>
      </c>
      <c r="M2" s="126"/>
      <c r="N2" s="142"/>
      <c r="O2" s="143"/>
    </row>
    <row r="3" spans="1:15" ht="40.5" customHeight="1" x14ac:dyDescent="0.25">
      <c r="A3" s="17"/>
      <c r="B3" s="28" t="s">
        <v>147</v>
      </c>
      <c r="C3" s="126" t="s">
        <v>9</v>
      </c>
      <c r="D3" s="126"/>
      <c r="E3" s="144" t="s">
        <v>131</v>
      </c>
      <c r="F3" s="145"/>
      <c r="J3" s="17"/>
      <c r="K3" s="28" t="s">
        <v>147</v>
      </c>
      <c r="L3" s="126" t="s">
        <v>9</v>
      </c>
      <c r="M3" s="126"/>
      <c r="N3" s="144" t="s">
        <v>131</v>
      </c>
      <c r="O3" s="145"/>
    </row>
    <row r="4" spans="1:15" ht="40.5" customHeight="1" x14ac:dyDescent="0.25">
      <c r="A4" s="17"/>
      <c r="B4" s="15"/>
      <c r="C4" s="15"/>
      <c r="D4" s="15"/>
      <c r="E4" s="15"/>
      <c r="F4" s="18"/>
      <c r="J4" s="17"/>
      <c r="K4" s="15"/>
      <c r="L4" s="15"/>
      <c r="M4" s="15"/>
      <c r="N4" s="15"/>
      <c r="O4" s="18"/>
    </row>
    <row r="5" spans="1:15" ht="40.5" customHeight="1" x14ac:dyDescent="0.25">
      <c r="A5" s="19"/>
      <c r="B5" s="20"/>
      <c r="C5" s="20"/>
      <c r="D5" s="20"/>
      <c r="E5" s="20"/>
      <c r="F5" s="21"/>
      <c r="J5" s="19"/>
      <c r="K5" s="20"/>
      <c r="L5" s="20"/>
      <c r="M5" s="20"/>
      <c r="N5" s="20"/>
      <c r="O5" s="21"/>
    </row>
    <row r="6" spans="1:15" s="5" customFormat="1" ht="51" customHeight="1" thickBot="1" x14ac:dyDescent="0.4">
      <c r="A6" s="8" t="s">
        <v>0</v>
      </c>
      <c r="B6" s="8" t="s">
        <v>1</v>
      </c>
      <c r="C6" s="9" t="s">
        <v>2</v>
      </c>
      <c r="D6" s="8" t="s">
        <v>3</v>
      </c>
      <c r="E6" s="9" t="s">
        <v>4</v>
      </c>
      <c r="F6" s="8" t="s">
        <v>5</v>
      </c>
      <c r="J6" s="8" t="s">
        <v>0</v>
      </c>
      <c r="K6" s="8" t="s">
        <v>1</v>
      </c>
      <c r="L6" s="9" t="s">
        <v>2</v>
      </c>
      <c r="M6" s="8" t="s">
        <v>3</v>
      </c>
      <c r="N6" s="9" t="s">
        <v>4</v>
      </c>
      <c r="O6" s="8" t="s">
        <v>5</v>
      </c>
    </row>
    <row r="7" spans="1:15" s="5" customFormat="1" ht="30.95" customHeight="1" x14ac:dyDescent="0.35">
      <c r="A7" s="87"/>
      <c r="B7" s="88" t="s">
        <v>16</v>
      </c>
      <c r="C7" s="88"/>
      <c r="D7" s="88"/>
      <c r="E7" s="88"/>
      <c r="F7" s="88"/>
      <c r="J7" s="87"/>
      <c r="K7" s="88" t="s">
        <v>16</v>
      </c>
      <c r="L7" s="88"/>
      <c r="M7" s="88"/>
      <c r="N7" s="88"/>
      <c r="O7" s="88"/>
    </row>
    <row r="8" spans="1:15" s="6" customFormat="1" ht="30.95" customHeight="1" x14ac:dyDescent="0.3">
      <c r="A8" s="89">
        <v>1</v>
      </c>
      <c r="B8" s="78" t="s">
        <v>111</v>
      </c>
      <c r="C8" s="79" t="s">
        <v>18</v>
      </c>
      <c r="D8" s="79">
        <v>2</v>
      </c>
      <c r="E8" s="80">
        <v>800</v>
      </c>
      <c r="F8" s="11">
        <f>D8*E8</f>
        <v>1600</v>
      </c>
      <c r="J8" s="89">
        <v>1</v>
      </c>
      <c r="K8" s="78" t="s">
        <v>111</v>
      </c>
      <c r="L8" s="79" t="s">
        <v>18</v>
      </c>
      <c r="M8" s="79">
        <v>2</v>
      </c>
      <c r="N8" s="80">
        <v>800</v>
      </c>
      <c r="O8" s="11">
        <f>M8*N8</f>
        <v>1600</v>
      </c>
    </row>
    <row r="9" spans="1:15" s="6" customFormat="1" ht="30.95" customHeight="1" x14ac:dyDescent="0.3">
      <c r="A9" s="89">
        <v>2</v>
      </c>
      <c r="B9" s="81" t="s">
        <v>112</v>
      </c>
      <c r="C9" s="82" t="s">
        <v>18</v>
      </c>
      <c r="D9" s="82">
        <v>1</v>
      </c>
      <c r="E9" s="80">
        <v>1120</v>
      </c>
      <c r="F9" s="11">
        <f t="shared" ref="F9:F40" si="0">D9*E9</f>
        <v>1120</v>
      </c>
      <c r="J9" s="89">
        <v>2</v>
      </c>
      <c r="K9" s="81" t="s">
        <v>112</v>
      </c>
      <c r="L9" s="82" t="s">
        <v>18</v>
      </c>
      <c r="M9" s="82">
        <v>1</v>
      </c>
      <c r="N9" s="80">
        <v>1120</v>
      </c>
      <c r="O9" s="11">
        <f t="shared" ref="O9" si="1">M9*N9</f>
        <v>1120</v>
      </c>
    </row>
    <row r="10" spans="1:15" s="6" customFormat="1" ht="30.95" customHeight="1" thickBot="1" x14ac:dyDescent="0.35">
      <c r="A10" s="90"/>
      <c r="B10" s="83"/>
      <c r="C10" s="83"/>
      <c r="D10" s="83"/>
      <c r="E10" s="84"/>
      <c r="F10" s="66">
        <f>F8+F9</f>
        <v>2720</v>
      </c>
      <c r="J10" s="90"/>
      <c r="K10" s="83"/>
      <c r="L10" s="83"/>
      <c r="M10" s="83"/>
      <c r="N10" s="84"/>
      <c r="O10" s="66">
        <f>O8+O9</f>
        <v>2720</v>
      </c>
    </row>
    <row r="11" spans="1:15" s="6" customFormat="1" ht="30.95" customHeight="1" x14ac:dyDescent="0.3">
      <c r="A11" s="91"/>
      <c r="B11" s="85" t="s">
        <v>37</v>
      </c>
      <c r="C11" s="85"/>
      <c r="D11" s="85"/>
      <c r="E11" s="85"/>
      <c r="F11" s="88"/>
      <c r="J11" s="91"/>
      <c r="K11" s="85" t="s">
        <v>37</v>
      </c>
      <c r="L11" s="85"/>
      <c r="M11" s="85"/>
      <c r="N11" s="85"/>
      <c r="O11" s="88"/>
    </row>
    <row r="12" spans="1:15" s="6" customFormat="1" ht="30.95" customHeight="1" x14ac:dyDescent="0.3">
      <c r="A12" s="89">
        <v>1</v>
      </c>
      <c r="B12" s="78" t="s">
        <v>113</v>
      </c>
      <c r="C12" s="79" t="s">
        <v>27</v>
      </c>
      <c r="D12" s="79">
        <v>10.8</v>
      </c>
      <c r="E12" s="80">
        <v>80</v>
      </c>
      <c r="F12" s="11">
        <f t="shared" si="0"/>
        <v>864</v>
      </c>
      <c r="J12" s="89">
        <v>1</v>
      </c>
      <c r="K12" s="78" t="s">
        <v>113</v>
      </c>
      <c r="L12" s="79" t="s">
        <v>27</v>
      </c>
      <c r="M12" s="79">
        <v>10.8</v>
      </c>
      <c r="N12" s="80">
        <v>80</v>
      </c>
      <c r="O12" s="11">
        <f t="shared" ref="O12:O16" si="2">M12*N12</f>
        <v>864</v>
      </c>
    </row>
    <row r="13" spans="1:15" s="6" customFormat="1" ht="30.95" customHeight="1" x14ac:dyDescent="0.3">
      <c r="A13" s="89">
        <v>2</v>
      </c>
      <c r="B13" s="81" t="s">
        <v>114</v>
      </c>
      <c r="C13" s="82" t="s">
        <v>27</v>
      </c>
      <c r="D13" s="82">
        <v>11</v>
      </c>
      <c r="E13" s="80">
        <v>50</v>
      </c>
      <c r="F13" s="11">
        <f t="shared" si="0"/>
        <v>550</v>
      </c>
      <c r="J13" s="89">
        <v>2</v>
      </c>
      <c r="K13" s="81" t="s">
        <v>114</v>
      </c>
      <c r="L13" s="82" t="s">
        <v>27</v>
      </c>
      <c r="M13" s="82">
        <v>11</v>
      </c>
      <c r="N13" s="80">
        <v>50</v>
      </c>
      <c r="O13" s="11">
        <f t="shared" si="2"/>
        <v>550</v>
      </c>
    </row>
    <row r="14" spans="1:15" s="6" customFormat="1" ht="30.95" customHeight="1" x14ac:dyDescent="0.3">
      <c r="A14" s="89">
        <v>3</v>
      </c>
      <c r="B14" s="81" t="s">
        <v>115</v>
      </c>
      <c r="C14" s="82" t="s">
        <v>25</v>
      </c>
      <c r="D14" s="82">
        <v>24</v>
      </c>
      <c r="E14" s="80">
        <v>30</v>
      </c>
      <c r="F14" s="11">
        <f t="shared" si="0"/>
        <v>720</v>
      </c>
      <c r="J14" s="89">
        <v>3</v>
      </c>
      <c r="K14" s="81" t="s">
        <v>115</v>
      </c>
      <c r="L14" s="82" t="s">
        <v>25</v>
      </c>
      <c r="M14" s="82">
        <v>24</v>
      </c>
      <c r="N14" s="80">
        <v>30</v>
      </c>
      <c r="O14" s="11">
        <f t="shared" si="2"/>
        <v>720</v>
      </c>
    </row>
    <row r="15" spans="1:15" s="6" customFormat="1" ht="30.95" customHeight="1" x14ac:dyDescent="0.3">
      <c r="A15" s="89">
        <v>4</v>
      </c>
      <c r="B15" s="81" t="s">
        <v>116</v>
      </c>
      <c r="C15" s="82" t="s">
        <v>27</v>
      </c>
      <c r="D15" s="82">
        <v>9.5</v>
      </c>
      <c r="E15" s="80">
        <v>50</v>
      </c>
      <c r="F15" s="11">
        <f t="shared" si="0"/>
        <v>475</v>
      </c>
      <c r="J15" s="89">
        <v>4</v>
      </c>
      <c r="K15" s="81" t="s">
        <v>116</v>
      </c>
      <c r="L15" s="82" t="s">
        <v>27</v>
      </c>
      <c r="M15" s="82">
        <v>9.5</v>
      </c>
      <c r="N15" s="80">
        <v>50</v>
      </c>
      <c r="O15" s="11">
        <f t="shared" si="2"/>
        <v>475</v>
      </c>
    </row>
    <row r="16" spans="1:15" s="6" customFormat="1" ht="30.95" customHeight="1" x14ac:dyDescent="0.3">
      <c r="A16" s="89">
        <v>5</v>
      </c>
      <c r="B16" s="81" t="s">
        <v>117</v>
      </c>
      <c r="C16" s="82" t="s">
        <v>25</v>
      </c>
      <c r="D16" s="82">
        <v>19.7</v>
      </c>
      <c r="E16" s="80">
        <v>30</v>
      </c>
      <c r="F16" s="11">
        <f t="shared" si="0"/>
        <v>591</v>
      </c>
      <c r="J16" s="89">
        <v>5</v>
      </c>
      <c r="K16" s="81" t="s">
        <v>117</v>
      </c>
      <c r="L16" s="82" t="s">
        <v>25</v>
      </c>
      <c r="M16" s="82">
        <v>19.7</v>
      </c>
      <c r="N16" s="80">
        <v>30</v>
      </c>
      <c r="O16" s="11">
        <f t="shared" si="2"/>
        <v>591</v>
      </c>
    </row>
    <row r="17" spans="1:15" s="6" customFormat="1" ht="30.95" customHeight="1" thickBot="1" x14ac:dyDescent="0.35">
      <c r="A17" s="89"/>
      <c r="B17" s="81"/>
      <c r="C17" s="82"/>
      <c r="D17" s="82"/>
      <c r="E17" s="80"/>
      <c r="F17" s="66">
        <f>F12+F13+F14+F15+F16</f>
        <v>3200</v>
      </c>
      <c r="J17" s="89"/>
      <c r="K17" s="81"/>
      <c r="L17" s="82"/>
      <c r="M17" s="82"/>
      <c r="N17" s="80"/>
      <c r="O17" s="66">
        <f>O12+O13+O14+O15+O16</f>
        <v>3200</v>
      </c>
    </row>
    <row r="18" spans="1:15" s="6" customFormat="1" ht="30.95" customHeight="1" x14ac:dyDescent="0.3">
      <c r="A18" s="91"/>
      <c r="B18" s="85" t="s">
        <v>118</v>
      </c>
      <c r="C18" s="64"/>
      <c r="D18" s="64"/>
      <c r="E18" s="86"/>
      <c r="F18" s="88"/>
      <c r="J18" s="91"/>
      <c r="K18" s="85" t="s">
        <v>118</v>
      </c>
      <c r="L18" s="64"/>
      <c r="M18" s="64"/>
      <c r="N18" s="86"/>
      <c r="O18" s="88"/>
    </row>
    <row r="19" spans="1:15" s="6" customFormat="1" ht="30.95" customHeight="1" x14ac:dyDescent="0.3">
      <c r="A19" s="89">
        <v>1</v>
      </c>
      <c r="B19" s="81" t="s">
        <v>119</v>
      </c>
      <c r="C19" s="82" t="s">
        <v>27</v>
      </c>
      <c r="D19" s="82">
        <v>14.7</v>
      </c>
      <c r="E19" s="80">
        <v>80</v>
      </c>
      <c r="F19" s="11">
        <f t="shared" si="0"/>
        <v>1176</v>
      </c>
      <c r="J19" s="89">
        <v>1</v>
      </c>
      <c r="K19" s="81" t="s">
        <v>119</v>
      </c>
      <c r="L19" s="82" t="s">
        <v>27</v>
      </c>
      <c r="M19" s="82">
        <v>14.7</v>
      </c>
      <c r="N19" s="80">
        <v>80</v>
      </c>
      <c r="O19" s="11">
        <f t="shared" ref="O19" si="3">M19*N19</f>
        <v>1176</v>
      </c>
    </row>
    <row r="20" spans="1:15" s="6" customFormat="1" ht="30.95" customHeight="1" thickBot="1" x14ac:dyDescent="0.35">
      <c r="A20" s="89"/>
      <c r="B20" s="81"/>
      <c r="C20" s="82"/>
      <c r="D20" s="82"/>
      <c r="E20" s="80"/>
      <c r="F20" s="66">
        <f>F19</f>
        <v>1176</v>
      </c>
      <c r="J20" s="89"/>
      <c r="K20" s="81"/>
      <c r="L20" s="82"/>
      <c r="M20" s="82"/>
      <c r="N20" s="80"/>
      <c r="O20" s="66">
        <f>O19</f>
        <v>1176</v>
      </c>
    </row>
    <row r="21" spans="1:15" s="6" customFormat="1" ht="30.95" customHeight="1" x14ac:dyDescent="0.3">
      <c r="A21" s="91"/>
      <c r="B21" s="85" t="s">
        <v>120</v>
      </c>
      <c r="C21" s="64"/>
      <c r="D21" s="64"/>
      <c r="E21" s="86"/>
      <c r="F21" s="88"/>
      <c r="J21" s="91"/>
      <c r="K21" s="85" t="s">
        <v>120</v>
      </c>
      <c r="L21" s="64"/>
      <c r="M21" s="64"/>
      <c r="N21" s="86"/>
      <c r="O21" s="88"/>
    </row>
    <row r="22" spans="1:15" s="6" customFormat="1" ht="30.95" customHeight="1" x14ac:dyDescent="0.3">
      <c r="A22" s="89">
        <v>1</v>
      </c>
      <c r="B22" s="81" t="s">
        <v>116</v>
      </c>
      <c r="C22" s="82" t="s">
        <v>27</v>
      </c>
      <c r="D22" s="82">
        <v>7</v>
      </c>
      <c r="E22" s="80">
        <v>50</v>
      </c>
      <c r="F22" s="11">
        <f t="shared" si="0"/>
        <v>350</v>
      </c>
      <c r="J22" s="89">
        <v>1</v>
      </c>
      <c r="K22" s="81" t="s">
        <v>116</v>
      </c>
      <c r="L22" s="82" t="s">
        <v>27</v>
      </c>
      <c r="M22" s="82">
        <v>7</v>
      </c>
      <c r="N22" s="80">
        <v>50</v>
      </c>
      <c r="O22" s="11">
        <f t="shared" ref="O22:O23" si="4">M22*N22</f>
        <v>350</v>
      </c>
    </row>
    <row r="23" spans="1:15" s="6" customFormat="1" ht="30.95" customHeight="1" x14ac:dyDescent="0.3">
      <c r="A23" s="89">
        <v>2</v>
      </c>
      <c r="B23" s="81" t="s">
        <v>117</v>
      </c>
      <c r="C23" s="82" t="s">
        <v>25</v>
      </c>
      <c r="D23" s="82">
        <v>8</v>
      </c>
      <c r="E23" s="80">
        <v>30</v>
      </c>
      <c r="F23" s="11">
        <f t="shared" si="0"/>
        <v>240</v>
      </c>
      <c r="J23" s="89">
        <v>2</v>
      </c>
      <c r="K23" s="81" t="s">
        <v>117</v>
      </c>
      <c r="L23" s="82" t="s">
        <v>25</v>
      </c>
      <c r="M23" s="82">
        <v>8</v>
      </c>
      <c r="N23" s="80">
        <v>30</v>
      </c>
      <c r="O23" s="11">
        <f t="shared" si="4"/>
        <v>240</v>
      </c>
    </row>
    <row r="24" spans="1:15" s="6" customFormat="1" ht="30.95" customHeight="1" thickBot="1" x14ac:dyDescent="0.35">
      <c r="A24" s="89"/>
      <c r="B24" s="81"/>
      <c r="C24" s="82"/>
      <c r="D24" s="82"/>
      <c r="E24" s="80"/>
      <c r="F24" s="66">
        <f>F22+F23</f>
        <v>590</v>
      </c>
      <c r="J24" s="89"/>
      <c r="K24" s="81"/>
      <c r="L24" s="82"/>
      <c r="M24" s="82"/>
      <c r="N24" s="80"/>
      <c r="O24" s="66">
        <f>O22+O23</f>
        <v>590</v>
      </c>
    </row>
    <row r="25" spans="1:15" s="6" customFormat="1" ht="30.95" customHeight="1" x14ac:dyDescent="0.3">
      <c r="A25" s="91"/>
      <c r="B25" s="85" t="s">
        <v>121</v>
      </c>
      <c r="C25" s="64"/>
      <c r="D25" s="64"/>
      <c r="E25" s="86"/>
      <c r="F25" s="88"/>
      <c r="J25" s="91"/>
      <c r="K25" s="85" t="s">
        <v>121</v>
      </c>
      <c r="L25" s="64"/>
      <c r="M25" s="64"/>
      <c r="N25" s="86"/>
      <c r="O25" s="88"/>
    </row>
    <row r="26" spans="1:15" s="6" customFormat="1" ht="30.95" customHeight="1" x14ac:dyDescent="0.3">
      <c r="A26" s="89">
        <v>1</v>
      </c>
      <c r="B26" s="81" t="s">
        <v>122</v>
      </c>
      <c r="C26" s="82" t="s">
        <v>27</v>
      </c>
      <c r="D26" s="82">
        <v>17.7</v>
      </c>
      <c r="E26" s="80">
        <v>50</v>
      </c>
      <c r="F26" s="11">
        <f t="shared" si="0"/>
        <v>885</v>
      </c>
      <c r="J26" s="89">
        <v>1</v>
      </c>
      <c r="K26" s="81" t="s">
        <v>122</v>
      </c>
      <c r="L26" s="82" t="s">
        <v>27</v>
      </c>
      <c r="M26" s="82">
        <v>17.7</v>
      </c>
      <c r="N26" s="80">
        <v>50</v>
      </c>
      <c r="O26" s="11">
        <f t="shared" ref="O26:O27" si="5">M26*N26</f>
        <v>885</v>
      </c>
    </row>
    <row r="27" spans="1:15" s="6" customFormat="1" ht="30.95" customHeight="1" x14ac:dyDescent="0.3">
      <c r="A27" s="89">
        <v>2</v>
      </c>
      <c r="B27" s="81" t="s">
        <v>123</v>
      </c>
      <c r="C27" s="82" t="s">
        <v>25</v>
      </c>
      <c r="D27" s="82">
        <v>55.7</v>
      </c>
      <c r="E27" s="80">
        <v>30</v>
      </c>
      <c r="F27" s="11">
        <f t="shared" si="0"/>
        <v>1671</v>
      </c>
      <c r="J27" s="89">
        <v>2</v>
      </c>
      <c r="K27" s="81" t="s">
        <v>123</v>
      </c>
      <c r="L27" s="82" t="s">
        <v>25</v>
      </c>
      <c r="M27" s="82">
        <v>55.7</v>
      </c>
      <c r="N27" s="80">
        <v>30</v>
      </c>
      <c r="O27" s="11">
        <f t="shared" si="5"/>
        <v>1671</v>
      </c>
    </row>
    <row r="28" spans="1:15" s="6" customFormat="1" ht="30.95" customHeight="1" thickBot="1" x14ac:dyDescent="0.35">
      <c r="A28" s="89"/>
      <c r="B28" s="81"/>
      <c r="C28" s="82"/>
      <c r="D28" s="82"/>
      <c r="E28" s="80"/>
      <c r="F28" s="66">
        <f>F26+F27</f>
        <v>2556</v>
      </c>
      <c r="J28" s="89"/>
      <c r="K28" s="81"/>
      <c r="L28" s="82"/>
      <c r="M28" s="82"/>
      <c r="N28" s="80"/>
      <c r="O28" s="66">
        <f>O26+O27</f>
        <v>2556</v>
      </c>
    </row>
    <row r="29" spans="1:15" s="6" customFormat="1" ht="30.95" customHeight="1" x14ac:dyDescent="0.3">
      <c r="A29" s="91"/>
      <c r="B29" s="85" t="s">
        <v>124</v>
      </c>
      <c r="C29" s="64"/>
      <c r="D29" s="64"/>
      <c r="E29" s="86"/>
      <c r="F29" s="88"/>
      <c r="J29" s="91"/>
      <c r="K29" s="85" t="s">
        <v>124</v>
      </c>
      <c r="L29" s="64"/>
      <c r="M29" s="64"/>
      <c r="N29" s="86"/>
      <c r="O29" s="88"/>
    </row>
    <row r="30" spans="1:15" s="6" customFormat="1" ht="30.95" customHeight="1" x14ac:dyDescent="0.3">
      <c r="A30" s="89">
        <v>1</v>
      </c>
      <c r="B30" s="81" t="s">
        <v>122</v>
      </c>
      <c r="C30" s="82" t="s">
        <v>27</v>
      </c>
      <c r="D30" s="82">
        <v>8.5</v>
      </c>
      <c r="E30" s="80">
        <v>50</v>
      </c>
      <c r="F30" s="11">
        <f t="shared" si="0"/>
        <v>425</v>
      </c>
      <c r="J30" s="89">
        <v>1</v>
      </c>
      <c r="K30" s="81" t="s">
        <v>122</v>
      </c>
      <c r="L30" s="82" t="s">
        <v>27</v>
      </c>
      <c r="M30" s="82">
        <v>8.5</v>
      </c>
      <c r="N30" s="80">
        <v>50</v>
      </c>
      <c r="O30" s="11">
        <f t="shared" ref="O30:O31" si="6">M30*N30</f>
        <v>425</v>
      </c>
    </row>
    <row r="31" spans="1:15" s="6" customFormat="1" ht="30.95" customHeight="1" x14ac:dyDescent="0.3">
      <c r="A31" s="89">
        <v>2</v>
      </c>
      <c r="B31" s="81" t="s">
        <v>123</v>
      </c>
      <c r="C31" s="82" t="s">
        <v>25</v>
      </c>
      <c r="D31" s="82">
        <v>26</v>
      </c>
      <c r="E31" s="80">
        <v>30</v>
      </c>
      <c r="F31" s="11">
        <f t="shared" si="0"/>
        <v>780</v>
      </c>
      <c r="J31" s="89">
        <v>2</v>
      </c>
      <c r="K31" s="81" t="s">
        <v>123</v>
      </c>
      <c r="L31" s="82" t="s">
        <v>25</v>
      </c>
      <c r="M31" s="82">
        <v>26</v>
      </c>
      <c r="N31" s="80">
        <v>30</v>
      </c>
      <c r="O31" s="11">
        <f t="shared" si="6"/>
        <v>780</v>
      </c>
    </row>
    <row r="32" spans="1:15" s="6" customFormat="1" ht="30.95" customHeight="1" thickBot="1" x14ac:dyDescent="0.35">
      <c r="A32" s="89"/>
      <c r="B32" s="81"/>
      <c r="C32" s="82"/>
      <c r="D32" s="82"/>
      <c r="E32" s="80"/>
      <c r="F32" s="66">
        <f>F30+F31</f>
        <v>1205</v>
      </c>
      <c r="J32" s="89"/>
      <c r="K32" s="81"/>
      <c r="L32" s="82"/>
      <c r="M32" s="82"/>
      <c r="N32" s="80"/>
      <c r="O32" s="66">
        <f>O30+O31</f>
        <v>1205</v>
      </c>
    </row>
    <row r="33" spans="1:15" s="6" customFormat="1" ht="30.95" customHeight="1" x14ac:dyDescent="0.3">
      <c r="A33" s="91"/>
      <c r="B33" s="85" t="s">
        <v>125</v>
      </c>
      <c r="C33" s="64"/>
      <c r="D33" s="64"/>
      <c r="E33" s="86"/>
      <c r="F33" s="88"/>
      <c r="J33" s="91"/>
      <c r="K33" s="85" t="s">
        <v>125</v>
      </c>
      <c r="L33" s="64"/>
      <c r="M33" s="64"/>
      <c r="N33" s="86"/>
      <c r="O33" s="88"/>
    </row>
    <row r="34" spans="1:15" s="6" customFormat="1" ht="30.95" customHeight="1" x14ac:dyDescent="0.3">
      <c r="A34" s="89">
        <v>1</v>
      </c>
      <c r="B34" s="81" t="s">
        <v>126</v>
      </c>
      <c r="C34" s="82" t="s">
        <v>85</v>
      </c>
      <c r="D34" s="82">
        <v>1</v>
      </c>
      <c r="E34" s="80">
        <v>1200</v>
      </c>
      <c r="F34" s="11">
        <f t="shared" si="0"/>
        <v>1200</v>
      </c>
      <c r="J34" s="89">
        <v>1</v>
      </c>
      <c r="K34" s="81" t="s">
        <v>126</v>
      </c>
      <c r="L34" s="82" t="s">
        <v>85</v>
      </c>
      <c r="M34" s="82">
        <v>1</v>
      </c>
      <c r="N34" s="80">
        <v>1200</v>
      </c>
      <c r="O34" s="11">
        <f t="shared" ref="O34" si="7">M34*N34</f>
        <v>1200</v>
      </c>
    </row>
    <row r="35" spans="1:15" s="6" customFormat="1" ht="30.95" customHeight="1" thickBot="1" x14ac:dyDescent="0.35">
      <c r="A35" s="89"/>
      <c r="B35" s="81"/>
      <c r="C35" s="82"/>
      <c r="D35" s="82"/>
      <c r="E35" s="80"/>
      <c r="F35" s="66">
        <f>F34</f>
        <v>1200</v>
      </c>
      <c r="J35" s="89"/>
      <c r="K35" s="81"/>
      <c r="L35" s="82"/>
      <c r="M35" s="82"/>
      <c r="N35" s="80"/>
      <c r="O35" s="66">
        <f>O34</f>
        <v>1200</v>
      </c>
    </row>
    <row r="36" spans="1:15" s="6" customFormat="1" ht="30.95" customHeight="1" x14ac:dyDescent="0.3">
      <c r="A36" s="91"/>
      <c r="B36" s="85" t="s">
        <v>106</v>
      </c>
      <c r="C36" s="85"/>
      <c r="D36" s="85"/>
      <c r="E36" s="85"/>
      <c r="F36" s="88"/>
      <c r="J36" s="91"/>
      <c r="K36" s="85" t="s">
        <v>106</v>
      </c>
      <c r="L36" s="85"/>
      <c r="M36" s="85"/>
      <c r="N36" s="85"/>
      <c r="O36" s="88"/>
    </row>
    <row r="37" spans="1:15" s="6" customFormat="1" ht="30.95" customHeight="1" x14ac:dyDescent="0.3">
      <c r="A37" s="89">
        <v>1</v>
      </c>
      <c r="B37" s="83" t="s">
        <v>127</v>
      </c>
      <c r="C37" s="82" t="s">
        <v>105</v>
      </c>
      <c r="D37" s="82">
        <v>1</v>
      </c>
      <c r="E37" s="80">
        <v>55000</v>
      </c>
      <c r="F37" s="94"/>
      <c r="J37" s="89">
        <v>1</v>
      </c>
      <c r="K37" s="83" t="s">
        <v>127</v>
      </c>
      <c r="L37" s="82" t="s">
        <v>105</v>
      </c>
      <c r="M37" s="82">
        <v>1</v>
      </c>
      <c r="N37" s="80">
        <v>55000</v>
      </c>
      <c r="O37" s="94"/>
    </row>
    <row r="38" spans="1:15" s="6" customFormat="1" ht="30.95" customHeight="1" x14ac:dyDescent="0.3">
      <c r="A38" s="89">
        <v>2</v>
      </c>
      <c r="B38" s="81" t="s">
        <v>128</v>
      </c>
      <c r="C38" s="79" t="s">
        <v>85</v>
      </c>
      <c r="D38" s="79">
        <v>7</v>
      </c>
      <c r="E38" s="80">
        <v>4350</v>
      </c>
      <c r="F38" s="11">
        <f t="shared" si="0"/>
        <v>30450</v>
      </c>
      <c r="J38" s="89">
        <v>2</v>
      </c>
      <c r="K38" s="81" t="s">
        <v>128</v>
      </c>
      <c r="L38" s="79" t="s">
        <v>85</v>
      </c>
      <c r="M38" s="79">
        <v>7</v>
      </c>
      <c r="N38" s="80">
        <v>4350</v>
      </c>
      <c r="O38" s="11">
        <f t="shared" ref="O38:O40" si="8">M38*N38</f>
        <v>30450</v>
      </c>
    </row>
    <row r="39" spans="1:15" s="6" customFormat="1" ht="30.95" customHeight="1" x14ac:dyDescent="0.3">
      <c r="A39" s="89">
        <v>3</v>
      </c>
      <c r="B39" s="81" t="s">
        <v>129</v>
      </c>
      <c r="C39" s="79" t="s">
        <v>80</v>
      </c>
      <c r="D39" s="79">
        <v>90</v>
      </c>
      <c r="E39" s="80">
        <v>10</v>
      </c>
      <c r="F39" s="11">
        <f t="shared" si="0"/>
        <v>900</v>
      </c>
      <c r="J39" s="89">
        <v>3</v>
      </c>
      <c r="K39" s="81" t="s">
        <v>129</v>
      </c>
      <c r="L39" s="79" t="s">
        <v>80</v>
      </c>
      <c r="M39" s="79">
        <v>90</v>
      </c>
      <c r="N39" s="146">
        <v>0</v>
      </c>
      <c r="O39" s="147">
        <f t="shared" si="8"/>
        <v>0</v>
      </c>
    </row>
    <row r="40" spans="1:15" s="6" customFormat="1" ht="30.95" customHeight="1" x14ac:dyDescent="0.3">
      <c r="A40" s="89">
        <v>4</v>
      </c>
      <c r="B40" s="81" t="s">
        <v>130</v>
      </c>
      <c r="C40" s="79" t="s">
        <v>25</v>
      </c>
      <c r="D40" s="79">
        <v>300</v>
      </c>
      <c r="E40" s="80">
        <v>2.5</v>
      </c>
      <c r="F40" s="11">
        <f t="shared" si="0"/>
        <v>750</v>
      </c>
      <c r="J40" s="89">
        <v>4</v>
      </c>
      <c r="K40" s="81" t="s">
        <v>130</v>
      </c>
      <c r="L40" s="79" t="s">
        <v>25</v>
      </c>
      <c r="M40" s="79">
        <v>300</v>
      </c>
      <c r="N40" s="80">
        <v>2.5</v>
      </c>
      <c r="O40" s="11">
        <f t="shared" si="8"/>
        <v>750</v>
      </c>
    </row>
    <row r="41" spans="1:15" s="6" customFormat="1" ht="30.95" customHeight="1" x14ac:dyDescent="0.3">
      <c r="A41" s="10"/>
      <c r="B41" s="1"/>
      <c r="C41" s="2"/>
      <c r="D41" s="2"/>
      <c r="E41" s="3"/>
      <c r="F41" s="66">
        <f>F37+F38+F39+F40</f>
        <v>32100</v>
      </c>
      <c r="J41" s="10"/>
      <c r="K41" s="1"/>
      <c r="L41" s="2"/>
      <c r="M41" s="2"/>
      <c r="N41" s="3"/>
      <c r="O41" s="66">
        <f>O37+O38+O39+O40</f>
        <v>31200</v>
      </c>
    </row>
    <row r="42" spans="1:15" s="6" customFormat="1" ht="30.95" customHeight="1" x14ac:dyDescent="0.3">
      <c r="A42" s="10">
        <v>10</v>
      </c>
      <c r="B42" s="1"/>
      <c r="C42" s="2"/>
      <c r="D42" s="2"/>
      <c r="E42" s="3"/>
      <c r="F42" s="11"/>
      <c r="J42" s="10">
        <v>10</v>
      </c>
      <c r="K42" s="1"/>
      <c r="L42" s="2"/>
      <c r="M42" s="2"/>
      <c r="N42" s="3"/>
      <c r="O42" s="11"/>
    </row>
    <row r="43" spans="1:15" ht="30.95" customHeight="1" x14ac:dyDescent="0.25">
      <c r="A43" s="13"/>
      <c r="B43" s="13"/>
      <c r="C43" s="13"/>
      <c r="D43" s="13"/>
      <c r="E43" s="14" t="s">
        <v>6</v>
      </c>
      <c r="F43" s="23">
        <f>F41+F35+F32+F28+F24+F20+F17+F10</f>
        <v>44747</v>
      </c>
      <c r="J43" s="13"/>
      <c r="K43" s="13"/>
      <c r="L43" s="13"/>
      <c r="M43" s="13"/>
      <c r="N43" s="14" t="s">
        <v>6</v>
      </c>
      <c r="O43" s="23">
        <f>O41+O35+O32+O28+O24+O20+O17+O10</f>
        <v>43847</v>
      </c>
    </row>
    <row r="44" spans="1:15" ht="30.95" customHeight="1" x14ac:dyDescent="0.25">
      <c r="A44" s="24"/>
      <c r="B44" s="24"/>
      <c r="C44" s="24"/>
      <c r="D44" s="24"/>
      <c r="E44" s="25" t="s">
        <v>7</v>
      </c>
      <c r="F44" s="22">
        <f>SUMIF(E6:E20004,"CƏMİ",F6:F20004)</f>
        <v>44747</v>
      </c>
      <c r="J44" s="24"/>
      <c r="K44" s="24"/>
      <c r="L44" s="24"/>
      <c r="M44" s="24"/>
      <c r="N44" s="25" t="s">
        <v>7</v>
      </c>
      <c r="O44" s="22">
        <f>SUMIF(N6:N20004,"CƏMİ",O6:O20004)</f>
        <v>43847</v>
      </c>
    </row>
    <row r="45" spans="1:15" ht="39.950000000000003" customHeight="1" x14ac:dyDescent="0.25">
      <c r="J45" s="137" t="s">
        <v>153</v>
      </c>
      <c r="K45" s="137"/>
      <c r="L45" s="119">
        <f>M45/F44</f>
        <v>2.0113080206494289E-2</v>
      </c>
      <c r="M45" s="138">
        <f>F44-O44</f>
        <v>900</v>
      </c>
      <c r="N45" s="138"/>
      <c r="O45" s="138"/>
    </row>
    <row r="48" spans="1:15" ht="30.95" customHeight="1" x14ac:dyDescent="0.25">
      <c r="A48" s="28"/>
      <c r="B48" s="29" t="s">
        <v>14</v>
      </c>
      <c r="C48" s="139" t="s">
        <v>13</v>
      </c>
      <c r="D48" s="139"/>
      <c r="E48" s="139"/>
      <c r="F48" s="139"/>
      <c r="J48" s="28"/>
      <c r="K48" s="29" t="s">
        <v>14</v>
      </c>
      <c r="L48" s="139" t="s">
        <v>13</v>
      </c>
      <c r="M48" s="139"/>
      <c r="N48" s="139"/>
      <c r="O48" s="139"/>
    </row>
    <row r="49" spans="1:15" ht="30.95" customHeight="1" x14ac:dyDescent="0.25">
      <c r="A49" s="28"/>
      <c r="B49" s="30"/>
      <c r="C49" s="28"/>
      <c r="D49" s="28"/>
      <c r="E49" s="28"/>
      <c r="F49" s="28"/>
      <c r="J49" s="28"/>
      <c r="K49" s="30"/>
      <c r="L49" s="28"/>
      <c r="M49" s="28"/>
      <c r="N49" s="28"/>
      <c r="O49" s="28"/>
    </row>
    <row r="50" spans="1:15" ht="30.95" customHeight="1" x14ac:dyDescent="0.25">
      <c r="A50" s="28"/>
      <c r="B50" s="29" t="s">
        <v>15</v>
      </c>
      <c r="C50" s="139" t="s">
        <v>12</v>
      </c>
      <c r="D50" s="139"/>
      <c r="E50" s="139"/>
      <c r="F50" s="139"/>
      <c r="J50" s="28"/>
      <c r="K50" s="29" t="s">
        <v>15</v>
      </c>
      <c r="L50" s="139" t="s">
        <v>12</v>
      </c>
      <c r="M50" s="139"/>
      <c r="N50" s="139"/>
      <c r="O50" s="139"/>
    </row>
    <row r="51" spans="1:15" ht="30.95" customHeight="1" x14ac:dyDescent="0.25">
      <c r="A51" s="28"/>
      <c r="B51" s="29"/>
      <c r="C51" s="28"/>
      <c r="D51" s="28"/>
      <c r="E51" s="28"/>
      <c r="F51" s="28"/>
      <c r="J51" s="28"/>
      <c r="K51" s="29"/>
      <c r="L51" s="28"/>
      <c r="M51" s="28"/>
      <c r="N51" s="28"/>
      <c r="O51" s="28"/>
    </row>
    <row r="52" spans="1:15" ht="30.95" customHeight="1" x14ac:dyDescent="0.25">
      <c r="A52" s="28"/>
      <c r="B52" s="29" t="s">
        <v>15</v>
      </c>
      <c r="C52" s="139" t="s">
        <v>12</v>
      </c>
      <c r="D52" s="139"/>
      <c r="E52" s="139"/>
      <c r="F52" s="139"/>
      <c r="J52" s="28"/>
      <c r="K52" s="29" t="s">
        <v>15</v>
      </c>
      <c r="L52" s="139" t="s">
        <v>12</v>
      </c>
      <c r="M52" s="139"/>
      <c r="N52" s="139"/>
      <c r="O52" s="139"/>
    </row>
    <row r="53" spans="1:15" ht="30.95" customHeight="1" x14ac:dyDescent="0.25">
      <c r="A53" s="28"/>
      <c r="B53" s="29"/>
      <c r="C53" s="28"/>
      <c r="D53" s="28"/>
      <c r="E53" s="28"/>
      <c r="F53" s="28"/>
      <c r="J53" s="28"/>
      <c r="K53" s="29"/>
      <c r="L53" s="28"/>
      <c r="M53" s="28"/>
      <c r="N53" s="28"/>
      <c r="O53" s="28"/>
    </row>
    <row r="54" spans="1:15" ht="30.95" customHeight="1" x14ac:dyDescent="0.25">
      <c r="A54" s="28"/>
      <c r="B54" s="29" t="s">
        <v>15</v>
      </c>
      <c r="C54" s="139" t="s">
        <v>12</v>
      </c>
      <c r="D54" s="139"/>
      <c r="E54" s="139"/>
      <c r="F54" s="139"/>
      <c r="J54" s="28"/>
      <c r="K54" s="29" t="s">
        <v>15</v>
      </c>
      <c r="L54" s="139" t="s">
        <v>12</v>
      </c>
      <c r="M54" s="139"/>
      <c r="N54" s="139"/>
      <c r="O54" s="139"/>
    </row>
  </sheetData>
  <mergeCells count="22">
    <mergeCell ref="L54:O54"/>
    <mergeCell ref="L1:M1"/>
    <mergeCell ref="N1:O1"/>
    <mergeCell ref="L2:M2"/>
    <mergeCell ref="N2:O2"/>
    <mergeCell ref="L3:M3"/>
    <mergeCell ref="N3:O3"/>
    <mergeCell ref="C54:F54"/>
    <mergeCell ref="C1:D1"/>
    <mergeCell ref="E1:F1"/>
    <mergeCell ref="C2:D2"/>
    <mergeCell ref="E2:F2"/>
    <mergeCell ref="C3:D3"/>
    <mergeCell ref="E3:F3"/>
    <mergeCell ref="J45:K45"/>
    <mergeCell ref="M45:O45"/>
    <mergeCell ref="C48:F48"/>
    <mergeCell ref="C50:F50"/>
    <mergeCell ref="C52:F52"/>
    <mergeCell ref="L48:O48"/>
    <mergeCell ref="L50:O50"/>
    <mergeCell ref="L52:O52"/>
  </mergeCells>
  <pageMargins left="0.23622047244094499" right="0.23622047244094499" top="0.24799978127733999" bottom="0.24803040244969399" header="0.31496062992126" footer="0.31496062992126"/>
  <pageSetup paperSize="9" scale="23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3" shapeId="6145" r:id="rId4">
          <objectPr defaultSize="0" autoPict="0" r:id="rId5">
            <anchor moveWithCells="1" sizeWithCells="1">
              <from>
                <xdr:col>1</xdr:col>
                <xdr:colOff>361950</xdr:colOff>
                <xdr:row>0</xdr:row>
                <xdr:rowOff>123825</xdr:rowOff>
              </from>
              <to>
                <xdr:col>1</xdr:col>
                <xdr:colOff>2543175</xdr:colOff>
                <xdr:row>4</xdr:row>
                <xdr:rowOff>390525</xdr:rowOff>
              </to>
            </anchor>
          </objectPr>
        </oleObject>
      </mc:Choice>
      <mc:Fallback>
        <oleObject progId="CorelDRAW.Graphic.13" shapeId="6145" r:id="rId4"/>
      </mc:Fallback>
    </mc:AlternateContent>
    <mc:AlternateContent xmlns:mc="http://schemas.openxmlformats.org/markup-compatibility/2006">
      <mc:Choice Requires="x14">
        <oleObject progId="CorelDRAW.Graphic.13" shapeId="6146" r:id="rId6">
          <objectPr defaultSize="0" autoPict="0" r:id="rId5">
            <anchor moveWithCells="1" sizeWithCells="1">
              <from>
                <xdr:col>10</xdr:col>
                <xdr:colOff>361950</xdr:colOff>
                <xdr:row>0</xdr:row>
                <xdr:rowOff>123825</xdr:rowOff>
              </from>
              <to>
                <xdr:col>10</xdr:col>
                <xdr:colOff>2543175</xdr:colOff>
                <xdr:row>4</xdr:row>
                <xdr:rowOff>390525</xdr:rowOff>
              </to>
            </anchor>
          </objectPr>
        </oleObject>
      </mc:Choice>
      <mc:Fallback>
        <oleObject progId="CorelDRAW.Graphic.13" shapeId="6146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63BA-3D1E-4497-AAB1-C2676BECF0C9}">
  <sheetPr>
    <pageSetUpPr fitToPage="1"/>
  </sheetPr>
  <dimension ref="A1:O47"/>
  <sheetViews>
    <sheetView view="pageBreakPreview" zoomScale="55" zoomScaleNormal="55" zoomScaleSheetLayoutView="55" workbookViewId="0">
      <pane ySplit="6" topLeftCell="A19" activePane="bottomLeft" state="frozen"/>
      <selection activeCell="D16" sqref="D16"/>
      <selection pane="bottomLeft" activeCell="E22" sqref="E22:F22"/>
    </sheetView>
  </sheetViews>
  <sheetFormatPr defaultColWidth="9.140625" defaultRowHeight="15" x14ac:dyDescent="0.25"/>
  <cols>
    <col min="1" max="1" width="6" style="7" customWidth="1"/>
    <col min="2" max="2" width="122" style="4" customWidth="1"/>
    <col min="3" max="3" width="13.140625" style="4" customWidth="1"/>
    <col min="4" max="4" width="14.85546875" style="4" customWidth="1"/>
    <col min="5" max="5" width="20" style="4" bestFit="1" customWidth="1"/>
    <col min="6" max="6" width="26.85546875" style="4" bestFit="1" customWidth="1"/>
    <col min="7" max="8" width="0" style="4" hidden="1" customWidth="1"/>
    <col min="9" max="9" width="9.140625" style="4"/>
    <col min="10" max="10" width="6" style="7" customWidth="1"/>
    <col min="11" max="11" width="122" style="4" customWidth="1"/>
    <col min="12" max="12" width="13.140625" style="4" customWidth="1"/>
    <col min="13" max="13" width="14.85546875" style="4" customWidth="1"/>
    <col min="14" max="14" width="20" style="4" bestFit="1" customWidth="1"/>
    <col min="15" max="15" width="26.85546875" style="4" bestFit="1" customWidth="1"/>
    <col min="16" max="16384" width="9.140625" style="4"/>
  </cols>
  <sheetData>
    <row r="1" spans="1:15" ht="40.5" customHeight="1" x14ac:dyDescent="0.25">
      <c r="A1" s="16"/>
      <c r="B1" s="26" t="s">
        <v>11</v>
      </c>
      <c r="C1" s="124" t="s">
        <v>8</v>
      </c>
      <c r="D1" s="124"/>
      <c r="E1" s="140" t="s">
        <v>86</v>
      </c>
      <c r="F1" s="141"/>
      <c r="J1" s="16"/>
      <c r="K1" s="120" t="s">
        <v>11</v>
      </c>
      <c r="L1" s="124" t="s">
        <v>8</v>
      </c>
      <c r="M1" s="124"/>
      <c r="N1" s="140" t="s">
        <v>86</v>
      </c>
      <c r="O1" s="141"/>
    </row>
    <row r="2" spans="1:15" ht="40.5" customHeight="1" x14ac:dyDescent="0.4">
      <c r="A2" s="17"/>
      <c r="B2" s="27"/>
      <c r="C2" s="126" t="s">
        <v>10</v>
      </c>
      <c r="D2" s="126"/>
      <c r="E2" s="142"/>
      <c r="F2" s="143"/>
      <c r="J2" s="17"/>
      <c r="K2" s="27"/>
      <c r="L2" s="126" t="s">
        <v>10</v>
      </c>
      <c r="M2" s="126"/>
      <c r="N2" s="142"/>
      <c r="O2" s="143"/>
    </row>
    <row r="3" spans="1:15" ht="40.5" customHeight="1" x14ac:dyDescent="0.25">
      <c r="A3" s="17"/>
      <c r="B3" s="28" t="s">
        <v>147</v>
      </c>
      <c r="C3" s="126" t="s">
        <v>9</v>
      </c>
      <c r="D3" s="126"/>
      <c r="E3" s="144" t="s">
        <v>146</v>
      </c>
      <c r="F3" s="145"/>
      <c r="J3" s="17"/>
      <c r="K3" s="121" t="s">
        <v>147</v>
      </c>
      <c r="L3" s="126" t="s">
        <v>9</v>
      </c>
      <c r="M3" s="126"/>
      <c r="N3" s="144" t="s">
        <v>146</v>
      </c>
      <c r="O3" s="145"/>
    </row>
    <row r="4" spans="1:15" ht="40.5" customHeight="1" x14ac:dyDescent="0.25">
      <c r="A4" s="17"/>
      <c r="B4" s="15"/>
      <c r="C4" s="15"/>
      <c r="D4" s="15"/>
      <c r="E4" s="15"/>
      <c r="F4" s="18"/>
      <c r="J4" s="17"/>
      <c r="K4" s="15"/>
      <c r="L4" s="15"/>
      <c r="M4" s="15"/>
      <c r="N4" s="15"/>
      <c r="O4" s="18"/>
    </row>
    <row r="5" spans="1:15" ht="40.5" customHeight="1" x14ac:dyDescent="0.25">
      <c r="A5" s="19"/>
      <c r="B5" s="20"/>
      <c r="C5" s="20"/>
      <c r="D5" s="20"/>
      <c r="E5" s="20"/>
      <c r="F5" s="21"/>
      <c r="J5" s="19"/>
      <c r="K5" s="20"/>
      <c r="L5" s="20"/>
      <c r="M5" s="20"/>
      <c r="N5" s="20"/>
      <c r="O5" s="21"/>
    </row>
    <row r="6" spans="1:15" s="5" customFormat="1" ht="51" customHeight="1" x14ac:dyDescent="0.35">
      <c r="A6" s="8" t="s">
        <v>0</v>
      </c>
      <c r="B6" s="8" t="s">
        <v>1</v>
      </c>
      <c r="C6" s="9" t="s">
        <v>2</v>
      </c>
      <c r="D6" s="8" t="s">
        <v>3</v>
      </c>
      <c r="E6" s="9" t="s">
        <v>4</v>
      </c>
      <c r="F6" s="8" t="s">
        <v>5</v>
      </c>
      <c r="J6" s="8" t="s">
        <v>0</v>
      </c>
      <c r="K6" s="8" t="s">
        <v>1</v>
      </c>
      <c r="L6" s="9" t="s">
        <v>2</v>
      </c>
      <c r="M6" s="8" t="s">
        <v>3</v>
      </c>
      <c r="N6" s="9" t="s">
        <v>4</v>
      </c>
      <c r="O6" s="8" t="s">
        <v>5</v>
      </c>
    </row>
    <row r="7" spans="1:15" s="5" customFormat="1" ht="30.95" customHeight="1" x14ac:dyDescent="0.35">
      <c r="A7" s="37"/>
      <c r="B7" s="38" t="s">
        <v>132</v>
      </c>
      <c r="C7" s="38"/>
      <c r="D7" s="38"/>
      <c r="E7" s="38"/>
      <c r="F7" s="38"/>
      <c r="J7" s="37"/>
      <c r="K7" s="38" t="s">
        <v>132</v>
      </c>
      <c r="L7" s="38"/>
      <c r="M7" s="38"/>
      <c r="N7" s="38"/>
      <c r="O7" s="38"/>
    </row>
    <row r="8" spans="1:15" s="6" customFormat="1" ht="30.95" customHeight="1" x14ac:dyDescent="0.3">
      <c r="A8" s="34">
        <v>1</v>
      </c>
      <c r="B8" s="35" t="s">
        <v>90</v>
      </c>
      <c r="C8" s="35" t="s">
        <v>30</v>
      </c>
      <c r="D8" s="35">
        <v>21.8</v>
      </c>
      <c r="E8" s="3">
        <v>50</v>
      </c>
      <c r="F8" s="11">
        <f>D8*E8</f>
        <v>1090</v>
      </c>
      <c r="J8" s="34">
        <v>1</v>
      </c>
      <c r="K8" s="35" t="s">
        <v>90</v>
      </c>
      <c r="L8" s="35" t="s">
        <v>30</v>
      </c>
      <c r="M8" s="35">
        <v>21.8</v>
      </c>
      <c r="N8" s="3">
        <v>50</v>
      </c>
      <c r="O8" s="11">
        <f>M8*N8</f>
        <v>1090</v>
      </c>
    </row>
    <row r="9" spans="1:15" s="6" customFormat="1" ht="30.95" customHeight="1" x14ac:dyDescent="0.3">
      <c r="A9" s="34">
        <v>2</v>
      </c>
      <c r="B9" s="35" t="s">
        <v>91</v>
      </c>
      <c r="C9" s="35" t="s">
        <v>92</v>
      </c>
      <c r="D9" s="35">
        <v>66.2</v>
      </c>
      <c r="E9" s="3">
        <v>30</v>
      </c>
      <c r="F9" s="11">
        <f t="shared" ref="F9:F34" si="0">D9*E9</f>
        <v>1986</v>
      </c>
      <c r="J9" s="34">
        <v>2</v>
      </c>
      <c r="K9" s="35" t="s">
        <v>91</v>
      </c>
      <c r="L9" s="35" t="s">
        <v>92</v>
      </c>
      <c r="M9" s="35">
        <v>66.2</v>
      </c>
      <c r="N9" s="3">
        <v>30</v>
      </c>
      <c r="O9" s="11">
        <f t="shared" ref="O9:O32" si="1">M9*N9</f>
        <v>1986</v>
      </c>
    </row>
    <row r="10" spans="1:15" s="6" customFormat="1" ht="30.95" customHeight="1" x14ac:dyDescent="0.3">
      <c r="A10" s="34">
        <v>3</v>
      </c>
      <c r="B10" s="35" t="s">
        <v>93</v>
      </c>
      <c r="C10" s="35" t="s">
        <v>30</v>
      </c>
      <c r="D10" s="35">
        <v>5.5</v>
      </c>
      <c r="E10" s="3">
        <v>50</v>
      </c>
      <c r="F10" s="11">
        <f t="shared" si="0"/>
        <v>275</v>
      </c>
      <c r="J10" s="34">
        <v>3</v>
      </c>
      <c r="K10" s="35" t="s">
        <v>93</v>
      </c>
      <c r="L10" s="35" t="s">
        <v>30</v>
      </c>
      <c r="M10" s="35">
        <v>5.5</v>
      </c>
      <c r="N10" s="3">
        <v>50</v>
      </c>
      <c r="O10" s="11">
        <f t="shared" si="1"/>
        <v>275</v>
      </c>
    </row>
    <row r="11" spans="1:15" s="6" customFormat="1" ht="30.95" customHeight="1" x14ac:dyDescent="0.3">
      <c r="A11" s="34">
        <v>4</v>
      </c>
      <c r="B11" s="35" t="s">
        <v>94</v>
      </c>
      <c r="C11" s="35" t="s">
        <v>92</v>
      </c>
      <c r="D11" s="35">
        <v>10.5</v>
      </c>
      <c r="E11" s="3">
        <v>30</v>
      </c>
      <c r="F11" s="11">
        <f t="shared" si="0"/>
        <v>315</v>
      </c>
      <c r="J11" s="34">
        <v>4</v>
      </c>
      <c r="K11" s="35" t="s">
        <v>94</v>
      </c>
      <c r="L11" s="35" t="s">
        <v>92</v>
      </c>
      <c r="M11" s="35">
        <v>10.5</v>
      </c>
      <c r="N11" s="3">
        <v>30</v>
      </c>
      <c r="O11" s="11">
        <f t="shared" si="1"/>
        <v>315</v>
      </c>
    </row>
    <row r="12" spans="1:15" s="6" customFormat="1" ht="30.95" customHeight="1" x14ac:dyDescent="0.3">
      <c r="A12" s="34">
        <v>5</v>
      </c>
      <c r="B12" s="35" t="s">
        <v>95</v>
      </c>
      <c r="C12" s="35" t="s">
        <v>30</v>
      </c>
      <c r="D12" s="35">
        <v>16.5</v>
      </c>
      <c r="E12" s="3">
        <v>50</v>
      </c>
      <c r="F12" s="11">
        <f t="shared" si="0"/>
        <v>825</v>
      </c>
      <c r="J12" s="34">
        <v>5</v>
      </c>
      <c r="K12" s="35" t="s">
        <v>95</v>
      </c>
      <c r="L12" s="35" t="s">
        <v>30</v>
      </c>
      <c r="M12" s="35">
        <v>16.5</v>
      </c>
      <c r="N12" s="3">
        <v>50</v>
      </c>
      <c r="O12" s="11">
        <f t="shared" si="1"/>
        <v>825</v>
      </c>
    </row>
    <row r="13" spans="1:15" s="6" customFormat="1" ht="30.95" customHeight="1" x14ac:dyDescent="0.3">
      <c r="A13" s="34">
        <v>6</v>
      </c>
      <c r="B13" s="35" t="s">
        <v>96</v>
      </c>
      <c r="C13" s="35" t="s">
        <v>92</v>
      </c>
      <c r="D13" s="35">
        <v>33.4</v>
      </c>
      <c r="E13" s="3">
        <v>30</v>
      </c>
      <c r="F13" s="11">
        <f t="shared" si="0"/>
        <v>1002</v>
      </c>
      <c r="J13" s="34">
        <v>6</v>
      </c>
      <c r="K13" s="35" t="s">
        <v>96</v>
      </c>
      <c r="L13" s="35" t="s">
        <v>92</v>
      </c>
      <c r="M13" s="35">
        <v>33.4</v>
      </c>
      <c r="N13" s="3">
        <v>30</v>
      </c>
      <c r="O13" s="11">
        <f t="shared" si="1"/>
        <v>1002</v>
      </c>
    </row>
    <row r="14" spans="1:15" s="6" customFormat="1" ht="30.95" customHeight="1" x14ac:dyDescent="0.3">
      <c r="A14" s="34"/>
      <c r="B14" s="35"/>
      <c r="C14" s="35"/>
      <c r="D14" s="35"/>
      <c r="E14" s="3"/>
      <c r="F14" s="66">
        <f>F8+F9+F10+F11+F12+F13</f>
        <v>5493</v>
      </c>
      <c r="J14" s="34"/>
      <c r="K14" s="35"/>
      <c r="L14" s="35"/>
      <c r="M14" s="35"/>
      <c r="N14" s="3"/>
      <c r="O14" s="66">
        <f>O8+O9+O10+O11+O12+O13</f>
        <v>5493</v>
      </c>
    </row>
    <row r="15" spans="1:15" s="6" customFormat="1" ht="30.95" customHeight="1" x14ac:dyDescent="0.3">
      <c r="A15" s="53"/>
      <c r="B15" s="70" t="s">
        <v>133</v>
      </c>
      <c r="C15" s="71"/>
      <c r="D15" s="71"/>
      <c r="E15" s="72"/>
      <c r="F15" s="38"/>
      <c r="J15" s="53"/>
      <c r="K15" s="70" t="s">
        <v>133</v>
      </c>
      <c r="L15" s="71"/>
      <c r="M15" s="71"/>
      <c r="N15" s="72"/>
      <c r="O15" s="38"/>
    </row>
    <row r="16" spans="1:15" s="6" customFormat="1" ht="30.95" customHeight="1" x14ac:dyDescent="0.3">
      <c r="A16" s="34"/>
      <c r="B16" s="35" t="s">
        <v>134</v>
      </c>
      <c r="C16" s="35" t="s">
        <v>92</v>
      </c>
      <c r="D16" s="35">
        <v>16.170000000000002</v>
      </c>
      <c r="E16" s="3">
        <v>150</v>
      </c>
      <c r="F16" s="11">
        <f t="shared" si="0"/>
        <v>2425.5000000000005</v>
      </c>
      <c r="J16" s="34"/>
      <c r="K16" s="35" t="s">
        <v>134</v>
      </c>
      <c r="L16" s="35" t="s">
        <v>92</v>
      </c>
      <c r="M16" s="35">
        <v>16.170000000000002</v>
      </c>
      <c r="N16" s="3">
        <v>150</v>
      </c>
      <c r="O16" s="11">
        <f t="shared" ref="O16:O39" si="2">M16*N16</f>
        <v>2425.5000000000005</v>
      </c>
    </row>
    <row r="17" spans="1:15" s="6" customFormat="1" ht="30.95" customHeight="1" x14ac:dyDescent="0.3">
      <c r="A17" s="34"/>
      <c r="B17" s="35"/>
      <c r="C17" s="35"/>
      <c r="D17" s="35"/>
      <c r="E17" s="3"/>
      <c r="F17" s="66">
        <f>F16</f>
        <v>2425.5000000000005</v>
      </c>
      <c r="J17" s="34"/>
      <c r="K17" s="35"/>
      <c r="L17" s="35"/>
      <c r="M17" s="35"/>
      <c r="N17" s="3"/>
      <c r="O17" s="66">
        <f>O16</f>
        <v>2425.5000000000005</v>
      </c>
    </row>
    <row r="18" spans="1:15" s="6" customFormat="1" ht="30.95" customHeight="1" x14ac:dyDescent="0.3">
      <c r="A18" s="53"/>
      <c r="B18" s="70" t="s">
        <v>37</v>
      </c>
      <c r="C18" s="71"/>
      <c r="D18" s="71"/>
      <c r="E18" s="72"/>
      <c r="F18" s="38"/>
      <c r="J18" s="53"/>
      <c r="K18" s="70" t="s">
        <v>37</v>
      </c>
      <c r="L18" s="71"/>
      <c r="M18" s="71"/>
      <c r="N18" s="72"/>
      <c r="O18" s="38"/>
    </row>
    <row r="19" spans="1:15" s="6" customFormat="1" ht="30.95" customHeight="1" x14ac:dyDescent="0.3">
      <c r="A19" s="34"/>
      <c r="B19" s="35" t="s">
        <v>135</v>
      </c>
      <c r="C19" s="35" t="s">
        <v>85</v>
      </c>
      <c r="D19" s="35">
        <v>1</v>
      </c>
      <c r="E19" s="3">
        <v>4350</v>
      </c>
      <c r="F19" s="11">
        <f t="shared" si="0"/>
        <v>4350</v>
      </c>
      <c r="J19" s="34"/>
      <c r="K19" s="35" t="s">
        <v>135</v>
      </c>
      <c r="L19" s="35" t="s">
        <v>85</v>
      </c>
      <c r="M19" s="35">
        <v>1</v>
      </c>
      <c r="N19" s="3">
        <v>4350</v>
      </c>
      <c r="O19" s="11">
        <f t="shared" ref="O19:O42" si="3">M19*N19</f>
        <v>4350</v>
      </c>
    </row>
    <row r="20" spans="1:15" s="6" customFormat="1" ht="30.95" customHeight="1" x14ac:dyDescent="0.3">
      <c r="A20" s="34"/>
      <c r="B20" s="35"/>
      <c r="C20" s="35"/>
      <c r="D20" s="35"/>
      <c r="E20" s="3"/>
      <c r="F20" s="66">
        <f>F19</f>
        <v>4350</v>
      </c>
      <c r="J20" s="34"/>
      <c r="K20" s="35"/>
      <c r="L20" s="35"/>
      <c r="M20" s="35"/>
      <c r="N20" s="3"/>
      <c r="O20" s="66">
        <f>O19</f>
        <v>4350</v>
      </c>
    </row>
    <row r="21" spans="1:15" s="6" customFormat="1" ht="30.95" customHeight="1" x14ac:dyDescent="0.3">
      <c r="A21" s="53"/>
      <c r="B21" s="70" t="s">
        <v>136</v>
      </c>
      <c r="C21" s="71"/>
      <c r="D21" s="71"/>
      <c r="E21" s="72"/>
      <c r="F21" s="38"/>
      <c r="J21" s="53"/>
      <c r="K21" s="70" t="s">
        <v>136</v>
      </c>
      <c r="L21" s="71"/>
      <c r="M21" s="71"/>
      <c r="N21" s="72"/>
      <c r="O21" s="38"/>
    </row>
    <row r="22" spans="1:15" s="6" customFormat="1" ht="30.95" customHeight="1" x14ac:dyDescent="0.3">
      <c r="A22" s="34"/>
      <c r="B22" s="35" t="s">
        <v>137</v>
      </c>
      <c r="C22" s="35" t="s">
        <v>105</v>
      </c>
      <c r="D22" s="35">
        <v>1</v>
      </c>
      <c r="E22" s="3">
        <v>200</v>
      </c>
      <c r="F22" s="11">
        <f t="shared" ref="F22" si="4">D22*E22</f>
        <v>200</v>
      </c>
      <c r="J22" s="34"/>
      <c r="K22" s="35" t="s">
        <v>137</v>
      </c>
      <c r="L22" s="35" t="s">
        <v>105</v>
      </c>
      <c r="M22" s="35">
        <v>1</v>
      </c>
      <c r="N22" s="148">
        <v>0</v>
      </c>
      <c r="O22" s="147">
        <v>0</v>
      </c>
    </row>
    <row r="23" spans="1:15" s="6" customFormat="1" ht="30.95" customHeight="1" x14ac:dyDescent="0.3">
      <c r="A23" s="34"/>
      <c r="B23" s="35"/>
      <c r="C23" s="35"/>
      <c r="D23" s="35"/>
      <c r="E23" s="3"/>
      <c r="F23" s="66">
        <f>F22</f>
        <v>200</v>
      </c>
      <c r="J23" s="34"/>
      <c r="K23" s="35"/>
      <c r="L23" s="35"/>
      <c r="M23" s="35"/>
      <c r="N23" s="3"/>
      <c r="O23" s="66">
        <f>O22</f>
        <v>0</v>
      </c>
    </row>
    <row r="24" spans="1:15" s="6" customFormat="1" ht="30.95" customHeight="1" x14ac:dyDescent="0.3">
      <c r="A24" s="53"/>
      <c r="B24" s="70" t="s">
        <v>138</v>
      </c>
      <c r="C24" s="71"/>
      <c r="D24" s="71"/>
      <c r="E24" s="72"/>
      <c r="F24" s="38"/>
      <c r="J24" s="53"/>
      <c r="K24" s="70" t="s">
        <v>138</v>
      </c>
      <c r="L24" s="71"/>
      <c r="M24" s="71"/>
      <c r="N24" s="72"/>
      <c r="O24" s="38"/>
    </row>
    <row r="25" spans="1:15" s="6" customFormat="1" ht="30.95" customHeight="1" x14ac:dyDescent="0.3">
      <c r="A25" s="34"/>
      <c r="B25" s="35" t="s">
        <v>139</v>
      </c>
      <c r="C25" s="35" t="s">
        <v>105</v>
      </c>
      <c r="D25" s="35">
        <v>1</v>
      </c>
      <c r="E25" s="3">
        <v>200</v>
      </c>
      <c r="F25" s="11">
        <f t="shared" ref="F25" si="5">D25*E25</f>
        <v>200</v>
      </c>
      <c r="J25" s="34"/>
      <c r="K25" s="35" t="s">
        <v>139</v>
      </c>
      <c r="L25" s="35" t="s">
        <v>105</v>
      </c>
      <c r="M25" s="35">
        <v>1</v>
      </c>
      <c r="N25" s="148">
        <v>0</v>
      </c>
      <c r="O25" s="147">
        <v>0</v>
      </c>
    </row>
    <row r="26" spans="1:15" s="6" customFormat="1" ht="30.95" customHeight="1" x14ac:dyDescent="0.3">
      <c r="A26" s="34"/>
      <c r="B26" s="35"/>
      <c r="C26" s="35"/>
      <c r="D26" s="35"/>
      <c r="E26" s="3"/>
      <c r="F26" s="66">
        <f>F25</f>
        <v>200</v>
      </c>
      <c r="J26" s="34"/>
      <c r="K26" s="35"/>
      <c r="L26" s="35"/>
      <c r="M26" s="35"/>
      <c r="N26" s="3"/>
      <c r="O26" s="66">
        <f>O25</f>
        <v>0</v>
      </c>
    </row>
    <row r="27" spans="1:15" s="6" customFormat="1" ht="30.95" customHeight="1" x14ac:dyDescent="0.3">
      <c r="A27" s="53"/>
      <c r="B27" s="70" t="s">
        <v>54</v>
      </c>
      <c r="C27" s="71"/>
      <c r="D27" s="71"/>
      <c r="E27" s="72"/>
      <c r="F27" s="38"/>
      <c r="J27" s="53"/>
      <c r="K27" s="70" t="s">
        <v>54</v>
      </c>
      <c r="L27" s="71"/>
      <c r="M27" s="71"/>
      <c r="N27" s="72"/>
      <c r="O27" s="38"/>
    </row>
    <row r="28" spans="1:15" s="6" customFormat="1" ht="30.95" customHeight="1" x14ac:dyDescent="0.3">
      <c r="A28" s="34"/>
      <c r="B28" s="35" t="s">
        <v>140</v>
      </c>
      <c r="C28" s="35" t="s">
        <v>30</v>
      </c>
      <c r="D28" s="35">
        <v>8</v>
      </c>
      <c r="E28" s="3">
        <v>50</v>
      </c>
      <c r="F28" s="11">
        <f t="shared" si="0"/>
        <v>400</v>
      </c>
      <c r="J28" s="34"/>
      <c r="K28" s="35" t="s">
        <v>140</v>
      </c>
      <c r="L28" s="35" t="s">
        <v>30</v>
      </c>
      <c r="M28" s="35">
        <v>8</v>
      </c>
      <c r="N28" s="3">
        <v>50</v>
      </c>
      <c r="O28" s="11">
        <f t="shared" ref="O28:O51" si="6">M28*N28</f>
        <v>400</v>
      </c>
    </row>
    <row r="29" spans="1:15" s="6" customFormat="1" ht="30.95" customHeight="1" x14ac:dyDescent="0.3">
      <c r="A29" s="34"/>
      <c r="B29" s="35" t="s">
        <v>141</v>
      </c>
      <c r="C29" s="35" t="s">
        <v>92</v>
      </c>
      <c r="D29" s="35">
        <v>15.4</v>
      </c>
      <c r="E29" s="3">
        <v>30</v>
      </c>
      <c r="F29" s="11">
        <f t="shared" si="0"/>
        <v>462</v>
      </c>
      <c r="J29" s="34"/>
      <c r="K29" s="35" t="s">
        <v>141</v>
      </c>
      <c r="L29" s="35" t="s">
        <v>92</v>
      </c>
      <c r="M29" s="35">
        <v>15.4</v>
      </c>
      <c r="N29" s="3">
        <v>30</v>
      </c>
      <c r="O29" s="11">
        <f t="shared" si="6"/>
        <v>462</v>
      </c>
    </row>
    <row r="30" spans="1:15" s="6" customFormat="1" ht="30.95" customHeight="1" x14ac:dyDescent="0.3">
      <c r="A30" s="34"/>
      <c r="B30" s="68"/>
      <c r="C30" s="69"/>
      <c r="D30" s="69"/>
      <c r="E30" s="3"/>
      <c r="F30" s="66">
        <f>F28+F29</f>
        <v>862</v>
      </c>
      <c r="J30" s="34"/>
      <c r="K30" s="68"/>
      <c r="L30" s="69"/>
      <c r="M30" s="69"/>
      <c r="N30" s="3"/>
      <c r="O30" s="66">
        <f>O28+O29</f>
        <v>862</v>
      </c>
    </row>
    <row r="31" spans="1:15" s="6" customFormat="1" ht="30.95" customHeight="1" x14ac:dyDescent="0.3">
      <c r="A31" s="53"/>
      <c r="B31" s="70" t="s">
        <v>142</v>
      </c>
      <c r="C31" s="71"/>
      <c r="D31" s="71"/>
      <c r="E31" s="72"/>
      <c r="F31" s="38"/>
      <c r="J31" s="53"/>
      <c r="K31" s="70" t="s">
        <v>142</v>
      </c>
      <c r="L31" s="71"/>
      <c r="M31" s="71"/>
      <c r="N31" s="72"/>
      <c r="O31" s="38"/>
    </row>
    <row r="32" spans="1:15" s="6" customFormat="1" ht="30.95" customHeight="1" x14ac:dyDescent="0.3">
      <c r="A32" s="34">
        <v>1</v>
      </c>
      <c r="B32" s="35" t="s">
        <v>143</v>
      </c>
      <c r="C32" s="35" t="s">
        <v>85</v>
      </c>
      <c r="D32" s="35">
        <v>3</v>
      </c>
      <c r="E32" s="3">
        <v>4350</v>
      </c>
      <c r="F32" s="11">
        <f t="shared" si="0"/>
        <v>13050</v>
      </c>
      <c r="J32" s="34">
        <v>1</v>
      </c>
      <c r="K32" s="35" t="s">
        <v>143</v>
      </c>
      <c r="L32" s="35" t="s">
        <v>85</v>
      </c>
      <c r="M32" s="35">
        <v>3</v>
      </c>
      <c r="N32" s="3">
        <v>4350</v>
      </c>
      <c r="O32" s="11">
        <f t="shared" ref="O32:O55" si="7">M32*N32</f>
        <v>13050</v>
      </c>
    </row>
    <row r="33" spans="1:15" s="6" customFormat="1" ht="30.95" customHeight="1" x14ac:dyDescent="0.3">
      <c r="A33" s="34"/>
      <c r="B33" s="35" t="s">
        <v>144</v>
      </c>
      <c r="C33" s="35" t="s">
        <v>105</v>
      </c>
      <c r="D33" s="35">
        <v>4</v>
      </c>
      <c r="E33" s="3">
        <v>960</v>
      </c>
      <c r="F33" s="11">
        <f t="shared" si="0"/>
        <v>3840</v>
      </c>
      <c r="J33" s="34"/>
      <c r="K33" s="35" t="s">
        <v>144</v>
      </c>
      <c r="L33" s="35" t="s">
        <v>105</v>
      </c>
      <c r="M33" s="35">
        <v>4</v>
      </c>
      <c r="N33" s="148">
        <v>0</v>
      </c>
      <c r="O33" s="147">
        <v>0</v>
      </c>
    </row>
    <row r="34" spans="1:15" s="6" customFormat="1" ht="30.95" customHeight="1" x14ac:dyDescent="0.3">
      <c r="A34" s="34"/>
      <c r="B34" s="35" t="s">
        <v>145</v>
      </c>
      <c r="C34" s="35" t="s">
        <v>85</v>
      </c>
      <c r="D34" s="35">
        <v>4</v>
      </c>
      <c r="E34" s="3">
        <v>200</v>
      </c>
      <c r="F34" s="11">
        <f t="shared" si="0"/>
        <v>800</v>
      </c>
      <c r="J34" s="34"/>
      <c r="K34" s="35" t="s">
        <v>145</v>
      </c>
      <c r="L34" s="35" t="s">
        <v>85</v>
      </c>
      <c r="M34" s="35">
        <v>4</v>
      </c>
      <c r="N34" s="148">
        <v>0</v>
      </c>
      <c r="O34" s="147">
        <v>0</v>
      </c>
    </row>
    <row r="35" spans="1:15" s="6" customFormat="1" ht="30.95" customHeight="1" x14ac:dyDescent="0.3">
      <c r="A35" s="10"/>
      <c r="B35" s="1"/>
      <c r="C35" s="2"/>
      <c r="D35" s="2"/>
      <c r="E35" s="3"/>
      <c r="F35" s="66">
        <f>F32+F33+F34</f>
        <v>17690</v>
      </c>
      <c r="J35" s="10"/>
      <c r="K35" s="1"/>
      <c r="L35" s="2"/>
      <c r="M35" s="2"/>
      <c r="N35" s="3"/>
      <c r="O35" s="66">
        <f>O32+O33+O34</f>
        <v>13050</v>
      </c>
    </row>
    <row r="36" spans="1:15" ht="30.95" customHeight="1" x14ac:dyDescent="0.25">
      <c r="A36" s="13"/>
      <c r="B36" s="13"/>
      <c r="C36" s="13"/>
      <c r="D36" s="13"/>
      <c r="E36" s="14" t="s">
        <v>6</v>
      </c>
      <c r="F36" s="23">
        <f>F35+F30+F26+F23+F20+F17+F14</f>
        <v>31220.5</v>
      </c>
      <c r="J36" s="13"/>
      <c r="K36" s="13"/>
      <c r="L36" s="13"/>
      <c r="M36" s="13"/>
      <c r="N36" s="14" t="s">
        <v>6</v>
      </c>
      <c r="O36" s="23">
        <f>O35+O30+O26+O23+O20+O17+O14</f>
        <v>26180.5</v>
      </c>
    </row>
    <row r="37" spans="1:15" ht="30.95" customHeight="1" x14ac:dyDescent="0.25">
      <c r="A37" s="24"/>
      <c r="B37" s="24"/>
      <c r="C37" s="24"/>
      <c r="D37" s="24"/>
      <c r="E37" s="25" t="s">
        <v>7</v>
      </c>
      <c r="F37" s="22">
        <f>SUMIF(E6:E19997,"CƏMİ",F6:F19997)</f>
        <v>31220.5</v>
      </c>
      <c r="J37" s="24"/>
      <c r="K37" s="24"/>
      <c r="L37" s="24"/>
      <c r="M37" s="24"/>
      <c r="N37" s="25" t="s">
        <v>7</v>
      </c>
      <c r="O37" s="22">
        <f>SUMIF(N6:N19997,"CƏMİ",O6:O19997)</f>
        <v>26180.5</v>
      </c>
    </row>
    <row r="41" spans="1:15" ht="30.95" customHeight="1" x14ac:dyDescent="0.25">
      <c r="A41" s="28"/>
      <c r="B41" s="29" t="s">
        <v>14</v>
      </c>
      <c r="C41" s="139" t="s">
        <v>13</v>
      </c>
      <c r="D41" s="139"/>
      <c r="E41" s="139"/>
      <c r="F41" s="139"/>
      <c r="J41" s="121"/>
      <c r="K41" s="29" t="s">
        <v>14</v>
      </c>
      <c r="L41" s="139" t="s">
        <v>13</v>
      </c>
      <c r="M41" s="139"/>
      <c r="N41" s="139"/>
      <c r="O41" s="139"/>
    </row>
    <row r="42" spans="1:15" ht="30.95" customHeight="1" x14ac:dyDescent="0.25">
      <c r="A42" s="28"/>
      <c r="B42" s="30"/>
      <c r="C42" s="28"/>
      <c r="D42" s="28"/>
      <c r="E42" s="28"/>
      <c r="F42" s="28"/>
      <c r="J42" s="121"/>
      <c r="K42" s="30"/>
      <c r="L42" s="121"/>
      <c r="M42" s="121"/>
      <c r="N42" s="121"/>
      <c r="O42" s="121"/>
    </row>
    <row r="43" spans="1:15" ht="30.95" customHeight="1" x14ac:dyDescent="0.25">
      <c r="A43" s="28"/>
      <c r="B43" s="29" t="s">
        <v>15</v>
      </c>
      <c r="C43" s="139" t="s">
        <v>12</v>
      </c>
      <c r="D43" s="139"/>
      <c r="E43" s="139"/>
      <c r="F43" s="139"/>
      <c r="J43" s="121"/>
      <c r="K43" s="29" t="s">
        <v>15</v>
      </c>
      <c r="L43" s="139" t="s">
        <v>12</v>
      </c>
      <c r="M43" s="139"/>
      <c r="N43" s="139"/>
      <c r="O43" s="139"/>
    </row>
    <row r="44" spans="1:15" ht="30.95" customHeight="1" x14ac:dyDescent="0.25">
      <c r="A44" s="28"/>
      <c r="B44" s="29"/>
      <c r="C44" s="28"/>
      <c r="D44" s="28"/>
      <c r="E44" s="28"/>
      <c r="F44" s="28"/>
      <c r="J44" s="121"/>
      <c r="K44" s="29"/>
      <c r="L44" s="121"/>
      <c r="M44" s="121"/>
      <c r="N44" s="121"/>
      <c r="O44" s="121"/>
    </row>
    <row r="45" spans="1:15" ht="30.95" customHeight="1" x14ac:dyDescent="0.25">
      <c r="A45" s="28"/>
      <c r="B45" s="29" t="s">
        <v>15</v>
      </c>
      <c r="C45" s="139" t="s">
        <v>12</v>
      </c>
      <c r="D45" s="139"/>
      <c r="E45" s="139"/>
      <c r="F45" s="139"/>
      <c r="J45" s="121"/>
      <c r="K45" s="29" t="s">
        <v>15</v>
      </c>
      <c r="L45" s="139" t="s">
        <v>12</v>
      </c>
      <c r="M45" s="139"/>
      <c r="N45" s="139"/>
      <c r="O45" s="139"/>
    </row>
    <row r="46" spans="1:15" ht="30.95" customHeight="1" x14ac:dyDescent="0.25">
      <c r="A46" s="28"/>
      <c r="B46" s="29"/>
      <c r="C46" s="28"/>
      <c r="D46" s="28"/>
      <c r="E46" s="28"/>
      <c r="F46" s="28"/>
      <c r="J46" s="121"/>
      <c r="K46" s="29"/>
      <c r="L46" s="121"/>
      <c r="M46" s="121"/>
      <c r="N46" s="121"/>
      <c r="O46" s="121"/>
    </row>
    <row r="47" spans="1:15" ht="30.95" customHeight="1" x14ac:dyDescent="0.25">
      <c r="A47" s="28"/>
      <c r="B47" s="29" t="s">
        <v>15</v>
      </c>
      <c r="C47" s="139" t="s">
        <v>12</v>
      </c>
      <c r="D47" s="139"/>
      <c r="E47" s="139"/>
      <c r="F47" s="139"/>
      <c r="J47" s="121"/>
      <c r="K47" s="29" t="s">
        <v>15</v>
      </c>
      <c r="L47" s="139" t="s">
        <v>12</v>
      </c>
      <c r="M47" s="139"/>
      <c r="N47" s="139"/>
      <c r="O47" s="139"/>
    </row>
  </sheetData>
  <mergeCells count="20">
    <mergeCell ref="L41:O41"/>
    <mergeCell ref="L43:O43"/>
    <mergeCell ref="L45:O45"/>
    <mergeCell ref="L47:O47"/>
    <mergeCell ref="L1:M1"/>
    <mergeCell ref="N1:O1"/>
    <mergeCell ref="L2:M2"/>
    <mergeCell ref="N2:O2"/>
    <mergeCell ref="L3:M3"/>
    <mergeCell ref="N3:O3"/>
    <mergeCell ref="C41:F41"/>
    <mergeCell ref="C43:F43"/>
    <mergeCell ref="C45:F45"/>
    <mergeCell ref="C47:F47"/>
    <mergeCell ref="C1:D1"/>
    <mergeCell ref="E1:F1"/>
    <mergeCell ref="C2:D2"/>
    <mergeCell ref="E2:F2"/>
    <mergeCell ref="C3:D3"/>
    <mergeCell ref="E3:F3"/>
  </mergeCells>
  <pageMargins left="0.23622047244094499" right="0.23622047244094499" top="0.24799978127733999" bottom="0.24803040244969399" header="0.31496062992126" footer="0.31496062992126"/>
  <pageSetup paperSize="9" scale="23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3" shapeId="7169" r:id="rId4">
          <objectPr defaultSize="0" autoPict="0" r:id="rId5">
            <anchor moveWithCells="1" sizeWithCells="1">
              <from>
                <xdr:col>1</xdr:col>
                <xdr:colOff>361950</xdr:colOff>
                <xdr:row>0</xdr:row>
                <xdr:rowOff>123825</xdr:rowOff>
              </from>
              <to>
                <xdr:col>1</xdr:col>
                <xdr:colOff>2543175</xdr:colOff>
                <xdr:row>4</xdr:row>
                <xdr:rowOff>390525</xdr:rowOff>
              </to>
            </anchor>
          </objectPr>
        </oleObject>
      </mc:Choice>
      <mc:Fallback>
        <oleObject progId="CorelDRAW.Graphic.13" shapeId="7169" r:id="rId4"/>
      </mc:Fallback>
    </mc:AlternateContent>
    <mc:AlternateContent xmlns:mc="http://schemas.openxmlformats.org/markup-compatibility/2006">
      <mc:Choice Requires="x14">
        <oleObject progId="CorelDRAW.Graphic.13" shapeId="7170" r:id="rId6">
          <objectPr defaultSize="0" autoPict="0" r:id="rId5">
            <anchor moveWithCells="1" sizeWithCells="1">
              <from>
                <xdr:col>10</xdr:col>
                <xdr:colOff>361950</xdr:colOff>
                <xdr:row>0</xdr:row>
                <xdr:rowOff>123825</xdr:rowOff>
              </from>
              <to>
                <xdr:col>10</xdr:col>
                <xdr:colOff>2543175</xdr:colOff>
                <xdr:row>4</xdr:row>
                <xdr:rowOff>390525</xdr:rowOff>
              </to>
            </anchor>
          </objectPr>
        </oleObject>
      </mc:Choice>
      <mc:Fallback>
        <oleObject progId="CorelDRAW.Graphic.13" shapeId="717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TOTAL</vt:lpstr>
      <vt:lpstr>01.12.2023-29.02.2024</vt:lpstr>
      <vt:lpstr>01.03.2024-31.03.2024</vt:lpstr>
      <vt:lpstr>01.04.2024-30.04.2024</vt:lpstr>
      <vt:lpstr>Tamamlanan işlər </vt:lpstr>
      <vt:lpstr>'01.03.2024-31.03.2024'!Print_Area</vt:lpstr>
      <vt:lpstr>'01.04.2024-30.04.2024'!Print_Area</vt:lpstr>
      <vt:lpstr>'01.12.2023-29.02.2024'!Print_Area</vt:lpstr>
      <vt:lpstr>'Tamamlanan işlər '!Print_Area</vt:lpstr>
      <vt:lpstr>TOTAL!Print_Area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Mirzayeva</dc:creator>
  <cp:lastModifiedBy>Nurlan Alıyev</cp:lastModifiedBy>
  <cp:lastPrinted>2024-06-21T07:00:12Z</cp:lastPrinted>
  <dcterms:created xsi:type="dcterms:W3CDTF">2024-06-20T10:34:56Z</dcterms:created>
  <dcterms:modified xsi:type="dcterms:W3CDTF">2024-10-26T11:23:32Z</dcterms:modified>
</cp:coreProperties>
</file>