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drawings/drawing10.xml" ContentType="application/vnd.openxmlformats-officedocument.drawing+xml"/>
  <Override PartName="/xl/embeddings/oleObject10.bin" ContentType="application/vnd.openxmlformats-officedocument.oleObject"/>
  <Override PartName="/xl/drawings/drawing11.xml" ContentType="application/vnd.openxmlformats-officedocument.drawing+xml"/>
  <Override PartName="/xl/embeddings/oleObject11.bin" ContentType="application/vnd.openxmlformats-officedocument.oleObject"/>
  <Override PartName="/xl/drawings/drawing12.xml" ContentType="application/vnd.openxmlformats-officedocument.drawing+xml"/>
  <Override PartName="/xl/embeddings/oleObject12.bin" ContentType="application/vnd.openxmlformats-officedocument.oleObject"/>
  <Override PartName="/xl/drawings/drawing13.xml" ContentType="application/vnd.openxmlformats-officedocument.drawing+xml"/>
  <Override PartName="/xl/embeddings/oleObject13.bin" ContentType="application/vnd.openxmlformats-officedocument.oleObject"/>
  <Override PartName="/xl/drawings/drawing14.xml" ContentType="application/vnd.openxmlformats-officedocument.drawing+xml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drawings/drawing16.xml" ContentType="application/vnd.openxmlformats-officedocument.drawing+xml"/>
  <Override PartName="/xl/embeddings/oleObject16.bin" ContentType="application/vnd.openxmlformats-officedocument.oleObject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a\Dropbox\FORMA 2\KƏLBƏCƏR\KOMIFOREST\"/>
    </mc:Choice>
  </mc:AlternateContent>
  <xr:revisionPtr revIDLastSave="0" documentId="13_ncr:1_{0CB12C6D-D12E-4BEE-AFB3-D42E67B9CD38}" xr6:coauthVersionLast="47" xr6:coauthVersionMax="47" xr10:uidLastSave="{00000000-0000-0000-0000-000000000000}"/>
  <bookViews>
    <workbookView xWindow="780" yWindow="780" windowWidth="18345" windowHeight="14850" tabRatio="943" xr2:uid="{6A82CE14-1A4D-4362-BE73-327E2A40FB67}"/>
  </bookViews>
  <sheets>
    <sheet name="TOTAL" sheetId="17" r:id="rId1"/>
    <sheet name="AP1" sheetId="4" r:id="rId2"/>
    <sheet name="TH2" sheetId="5" r:id="rId3"/>
    <sheet name="TH3" sheetId="6" r:id="rId4"/>
    <sheet name="AP4" sheetId="7" r:id="rId5"/>
    <sheet name="TH5" sheetId="18" r:id="rId6"/>
    <sheet name="TH6" sheetId="19" r:id="rId7"/>
    <sheet name="AP7" sheetId="20" r:id="rId8"/>
    <sheet name="TH8" sheetId="21" r:id="rId9"/>
    <sheet name="TH9" sheetId="22" r:id="rId10"/>
    <sheet name="AP10" sheetId="23" r:id="rId11"/>
    <sheet name="TH11" sheetId="24" r:id="rId12"/>
    <sheet name="AP12" sheetId="25" r:id="rId13"/>
    <sheet name="TH13" sheetId="26" r:id="rId14"/>
    <sheet name="AP14" sheetId="27" r:id="rId15"/>
    <sheet name="TH15" sheetId="28" r:id="rId16"/>
    <sheet name="ENN-PROFORM-SKAFOLD" sheetId="29" r:id="rId17"/>
  </sheets>
  <definedNames>
    <definedName name="_xlnm.Print_Area" localSheetId="1">'AP1'!$A$1:$F$23</definedName>
    <definedName name="_xlnm.Print_Area" localSheetId="10">'AP10'!$A$1:$F$23</definedName>
    <definedName name="_xlnm.Print_Area" localSheetId="12">'AP12'!$A$1:$F$23</definedName>
    <definedName name="_xlnm.Print_Area" localSheetId="14">'AP14'!$A$1:$F$23</definedName>
    <definedName name="_xlnm.Print_Area" localSheetId="4">'AP4'!$A$1:$F$23</definedName>
    <definedName name="_xlnm.Print_Area" localSheetId="7">'AP7'!$A$1:$F$23</definedName>
    <definedName name="_xlnm.Print_Area" localSheetId="11">'TH11'!$A$1:$F$23</definedName>
    <definedName name="_xlnm.Print_Area" localSheetId="13">'TH13'!$A$1:$F$23</definedName>
    <definedName name="_xlnm.Print_Area" localSheetId="15">'TH15'!$A$1:$F$23</definedName>
    <definedName name="_xlnm.Print_Area" localSheetId="2">'TH2'!$A$1:$F$23</definedName>
    <definedName name="_xlnm.Print_Area" localSheetId="3">'TH3'!$A$1:$F$23</definedName>
    <definedName name="_xlnm.Print_Area" localSheetId="5">'TH5'!$A$1:$F$23</definedName>
    <definedName name="_xlnm.Print_Area" localSheetId="6">'TH6'!$A$1:$F$23</definedName>
    <definedName name="_xlnm.Print_Area" localSheetId="8">'TH8'!$A$1:$F$23</definedName>
    <definedName name="_xlnm.Print_Area" localSheetId="9">'TH9'!$A$1:$F$23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7" l="1"/>
  <c r="E24" i="17"/>
  <c r="F43" i="29"/>
  <c r="F42" i="29"/>
  <c r="F41" i="29"/>
  <c r="F40" i="29"/>
  <c r="F39" i="29"/>
  <c r="F38" i="29"/>
  <c r="F37" i="29"/>
  <c r="F36" i="29"/>
  <c r="F35" i="29"/>
  <c r="F34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44" i="29" l="1"/>
  <c r="F45" i="29" s="1"/>
  <c r="D8" i="20" l="1"/>
  <c r="D8" i="7"/>
  <c r="D8" i="4"/>
  <c r="F10" i="28" l="1"/>
  <c r="F9" i="28"/>
  <c r="F8" i="28"/>
  <c r="F10" i="27"/>
  <c r="F9" i="27"/>
  <c r="F8" i="27"/>
  <c r="F10" i="26"/>
  <c r="F9" i="26"/>
  <c r="F8" i="26"/>
  <c r="F11" i="26" s="1"/>
  <c r="F12" i="26" s="1"/>
  <c r="E19" i="17" s="1"/>
  <c r="F10" i="25"/>
  <c r="F9" i="25"/>
  <c r="F8" i="25"/>
  <c r="F10" i="24"/>
  <c r="F9" i="24"/>
  <c r="F8" i="24"/>
  <c r="F10" i="23"/>
  <c r="F9" i="23"/>
  <c r="F8" i="23"/>
  <c r="F10" i="22"/>
  <c r="F9" i="22"/>
  <c r="F8" i="22"/>
  <c r="F10" i="21"/>
  <c r="F9" i="21"/>
  <c r="F8" i="21"/>
  <c r="F10" i="20"/>
  <c r="F9" i="20"/>
  <c r="F8" i="20"/>
  <c r="F10" i="19"/>
  <c r="F9" i="19"/>
  <c r="F8" i="19"/>
  <c r="F10" i="18"/>
  <c r="F9" i="18"/>
  <c r="F8" i="18"/>
  <c r="F11" i="20" l="1"/>
  <c r="F12" i="20" s="1"/>
  <c r="E13" i="17" s="1"/>
  <c r="F11" i="23"/>
  <c r="F12" i="23" s="1"/>
  <c r="E16" i="17" s="1"/>
  <c r="F11" i="22"/>
  <c r="F12" i="22" s="1"/>
  <c r="E15" i="17" s="1"/>
  <c r="F11" i="27"/>
  <c r="F12" i="27" s="1"/>
  <c r="E20" i="17" s="1"/>
  <c r="F11" i="28"/>
  <c r="F12" i="28" s="1"/>
  <c r="E21" i="17" s="1"/>
  <c r="F11" i="18"/>
  <c r="F11" i="24"/>
  <c r="F12" i="24" s="1"/>
  <c r="E17" i="17" s="1"/>
  <c r="F11" i="25"/>
  <c r="F12" i="25" s="1"/>
  <c r="E18" i="17" s="1"/>
  <c r="F11" i="19"/>
  <c r="F12" i="19" s="1"/>
  <c r="E12" i="17" s="1"/>
  <c r="F11" i="21"/>
  <c r="F12" i="21" s="1"/>
  <c r="E14" i="17" s="1"/>
  <c r="F12" i="18"/>
  <c r="E11" i="17" s="1"/>
  <c r="F10" i="7"/>
  <c r="F9" i="7"/>
  <c r="F8" i="7"/>
  <c r="F10" i="6"/>
  <c r="F9" i="6"/>
  <c r="F8" i="6"/>
  <c r="F10" i="5"/>
  <c r="F9" i="5"/>
  <c r="F8" i="5"/>
  <c r="F10" i="4"/>
  <c r="F9" i="4"/>
  <c r="F8" i="4"/>
  <c r="F11" i="7" l="1"/>
  <c r="F12" i="7" s="1"/>
  <c r="E10" i="17" s="1"/>
  <c r="F11" i="5"/>
  <c r="F12" i="5" s="1"/>
  <c r="E8" i="17" s="1"/>
  <c r="F11" i="6"/>
  <c r="F12" i="6" s="1"/>
  <c r="E9" i="17" s="1"/>
  <c r="F11" i="4"/>
  <c r="F12" i="4" s="1"/>
  <c r="E7" i="17" s="1"/>
  <c r="E25" i="17" l="1"/>
  <c r="E27" i="17" s="1"/>
</calcChain>
</file>

<file path=xl/sharedStrings.xml><?xml version="1.0" encoding="utf-8"?>
<sst xmlns="http://schemas.openxmlformats.org/spreadsheetml/2006/main" count="561" uniqueCount="102">
  <si>
    <t>№</t>
  </si>
  <si>
    <t>İşlərin adı</t>
  </si>
  <si>
    <t>Ölçü
Vahidi</t>
  </si>
  <si>
    <t>Miqdarı</t>
  </si>
  <si>
    <t>Vahidin
Dəyəri</t>
  </si>
  <si>
    <t>Cəmi</t>
  </si>
  <si>
    <t>CƏMİ</t>
  </si>
  <si>
    <t>TOPLAM</t>
  </si>
  <si>
    <t>ƏRAZİ :</t>
  </si>
  <si>
    <t>TARİX :</t>
  </si>
  <si>
    <t>BİNA № :</t>
  </si>
  <si>
    <r>
      <t xml:space="preserve">SİFARİŞÇİ : </t>
    </r>
    <r>
      <rPr>
        <sz val="22"/>
        <color theme="1"/>
        <rFont val="Times New Roman"/>
        <family val="1"/>
      </rPr>
      <t>"BAKI ABADLIQ XİDMƏTİ" MMC</t>
    </r>
  </si>
  <si>
    <t>__________________________________</t>
  </si>
  <si>
    <t>TƏHVİL ALDI</t>
  </si>
  <si>
    <t xml:space="preserve">                                     TƏHVİL VERDİ</t>
  </si>
  <si>
    <t xml:space="preserve">                     __________________________________</t>
  </si>
  <si>
    <t>ADRESS</t>
  </si>
  <si>
    <t>FASADIN
NÖVÜ</t>
  </si>
  <si>
    <t>STATUSU</t>
  </si>
  <si>
    <t>QEYD</t>
  </si>
  <si>
    <t>DƏYƏRİ</t>
  </si>
  <si>
    <t>ÇÖL FASAD</t>
  </si>
  <si>
    <t>TAMAMLANMAYIB</t>
  </si>
  <si>
    <t>-</t>
  </si>
  <si>
    <t>CƏRİMƏ</t>
  </si>
  <si>
    <t>TOTAL ( ƏDV DAXİL )</t>
  </si>
  <si>
    <t>18% ƏDV</t>
  </si>
  <si>
    <t>APARTMANT № 1</t>
  </si>
  <si>
    <t>APARTMANT № 4</t>
  </si>
  <si>
    <t>APARTMANT № 7</t>
  </si>
  <si>
    <t>APARTMANT № 10</t>
  </si>
  <si>
    <t>APARTMANT № 12</t>
  </si>
  <si>
    <t>APARTMANT № 14</t>
  </si>
  <si>
    <t>KƏLBƏCƏR</t>
  </si>
  <si>
    <r>
      <t xml:space="preserve">PODRATÇI : </t>
    </r>
    <r>
      <rPr>
        <sz val="22"/>
        <color theme="1"/>
        <rFont val="Times New Roman"/>
        <family val="1"/>
      </rPr>
      <t>" THERMOWOOD"</t>
    </r>
  </si>
  <si>
    <t>PODRATÇI : " THERMOWOOD"</t>
  </si>
  <si>
    <t>APARTMANT 1</t>
  </si>
  <si>
    <t>APARTMANT 4</t>
  </si>
  <si>
    <t>APARTMANT 7</t>
  </si>
  <si>
    <t>APARTMANT 10</t>
  </si>
  <si>
    <t>APARTMANT 12</t>
  </si>
  <si>
    <t>APARTMANT 14</t>
  </si>
  <si>
    <t>TAUNHOUSE 2</t>
  </si>
  <si>
    <t>TAUNHOUSE № 2</t>
  </si>
  <si>
    <t>TAUNHOUSE № 3</t>
  </si>
  <si>
    <t>TAUNHOUSE № 5</t>
  </si>
  <si>
    <t>TAUNHOUSE № 6</t>
  </si>
  <si>
    <t>TAUNHOUSE № 8</t>
  </si>
  <si>
    <t>TAUNHOUSE № 9</t>
  </si>
  <si>
    <t>TAUNHOUSE № 11</t>
  </si>
  <si>
    <t>TAUNHOUSE № 13</t>
  </si>
  <si>
    <t>TAUNHOUSE № 15</t>
  </si>
  <si>
    <t>TAUNHOUSE 3</t>
  </si>
  <si>
    <t>TAUNHOUSE 5</t>
  </si>
  <si>
    <t>TAUNHOUSE 6</t>
  </si>
  <si>
    <t>TAUNHOUSE 8</t>
  </si>
  <si>
    <t>TAUNHOUSE 9</t>
  </si>
  <si>
    <t>TAUNHOUSE 11</t>
  </si>
  <si>
    <t>TAUNHOUSE 13</t>
  </si>
  <si>
    <t>TAUNHOUSE 15</t>
  </si>
  <si>
    <t>Fasadın termo ilə üzrlənməsi</t>
  </si>
  <si>
    <t>m2</t>
  </si>
  <si>
    <t>Fasadın termo ilə üzrlənməsi - 100%</t>
  </si>
  <si>
    <t>Fasadın termo ilə üzrlənməsi - 40%</t>
  </si>
  <si>
    <t>06.09.2024</t>
  </si>
  <si>
    <t>ENN CONSTRUCTİON
LAÇIN VƏ KƏLBƏCƏR ŞƏHƏRİ ÜZRƏ HESABAT
( AYAQALTI İSKƏLƏ VƏ BETON İŞLƏRİ )</t>
  </si>
  <si>
    <t>İŞİN ADI</t>
  </si>
  <si>
    <t>ÖIÇÜ
VAHİDİ</t>
  </si>
  <si>
    <t>MİQDARI</t>
  </si>
  <si>
    <t>VAHİDİN
DƏYƏRİ</t>
  </si>
  <si>
    <t>KƏLBƏCƏR ŞƏHƏRİ - SKAFOLD</t>
  </si>
  <si>
    <t>KOMİFOREST
( THERMOWOOD TAXTA )</t>
  </si>
  <si>
    <t>AYAQALTI İSKƏLƏNİN QURAŞDIRILMASI
( 01.06.2024 - 30.06.2024 ) - BİNA 7</t>
  </si>
  <si>
    <t>AYAQALTI İSKƏLƏNİN SÖKÜLMƏSİ
( 01.06.2024 - 30.06.2024 ) - BİNA 7</t>
  </si>
  <si>
    <t>AYAQALTI İSKƏLƏNİN QURAŞDIRILMASI
( 01.06.2024 - 30.06.2024 ) - BİNA 1</t>
  </si>
  <si>
    <t>AYAQALTI İSKƏLƏNİN QURAŞDIRILMASI
( 01.07.2024 - 31.07.2024 ) - BİNA 4</t>
  </si>
  <si>
    <t>AYAQALTI İSKƏLƏNİN QURAŞDIRILMASI
( 01.07.2024 - 31.07.2024 ) - BİNA 7</t>
  </si>
  <si>
    <t>AYAQALTI İSKƏLƏNİN SÖKÜLMƏSİ
( 01.07.2024 - 31.07.2024 ) - BİNA 7</t>
  </si>
  <si>
    <t>AYAQALTI İSKƏLƏNİN SÖKÜLMƏSİ
( 01.07.2024 - 31.07.2024 ) - BİNA 1</t>
  </si>
  <si>
    <t>AYAQALTI İSKƏLƏNİN SÖKÜLMƏSİ
( 01.08.2024 - 05.08.2024 ) - BİNA 4</t>
  </si>
  <si>
    <t>AYAQALTI İSKƏLƏNİN QURAŞDIRILMASI
( 01.08.2024 - 31.08.2024 ) - BİNA 4</t>
  </si>
  <si>
    <t>AYAQALTI İSKƏLƏNİN QURAŞDIRILMASI
( 01.08.2024 - 31.08.2024 ) - BİNA 1</t>
  </si>
  <si>
    <t>AYAQALTI İSKƏLƏNİN QURAŞDIRILMASI
( 01.08.2024 - 31.08.2024 ) - BİNA 14</t>
  </si>
  <si>
    <t>AYAQALTI İSKƏLƏNİN QURAŞDIRILMASI
( 01.08.2024 - 31.08.2024 ) - BİNA 7</t>
  </si>
  <si>
    <t>AYAQALTI İSKƏLƏNİN SÖKÜLMƏSİ
( 01.08.2024 - 31.08.2024 ) - BİNA 7</t>
  </si>
  <si>
    <t>TORUN ÇƏKİLMƏSİ
( 01.08.2024 - 31.08.2024 ) - BİNA 12</t>
  </si>
  <si>
    <t>TORUN ÇƏKİLMƏSİ
( 01.08.2024 - 31.08.2024 ) - BİNA 14</t>
  </si>
  <si>
    <t>ENN - PROFORM TƏRƏFİNDƏN QURULAN SKAFOLD</t>
  </si>
  <si>
    <t>AYAQALTI İSKƏLƏNİN İCARƏSİ - İSKƏLƏ ÖZLƏR
( 01.07.2024 - 31.07.2024 ) - BİNA 7</t>
  </si>
  <si>
    <t>AYAQALTI İSKƏLƏNİN İCARƏSİ - İSKƏLƏ H TİPLİ URT
( 01.07.2024 - 31.07.2024 ) - BİNA 7</t>
  </si>
  <si>
    <t>AYAQALTI İSKƏLƏNİN İCARƏSİ
( 01.08.2024 - 31.08.2024 ) - İSKƏLƏ ÖZLƏR</t>
  </si>
  <si>
    <t>AYAQALTI İSKƏLƏNİN İCARƏSİ
( 01.08.2024 - 31.08.2024 ) - İSKƏLƏ H TİPLİ URT</t>
  </si>
  <si>
    <t>AYAQALTI İSKƏLƏNİN İCARƏSİ
( 01.08.2024 - 31.08.2024 ) - İSKƏLƏ FLANŞ</t>
  </si>
  <si>
    <t>AYAQALTI İSKƏLƏNİN İCARƏSİ - 17 GÜN
( 01.08.2024 - 17.08.2024 ) - İSKƏLƏ QALVANİZ ALTRAD</t>
  </si>
  <si>
    <t>AYAQALTI İSKƏLƏNİN İCARƏSİ
( 01.08.2024 - 31.08.2024 ) - İSKƏLƏ QALVANİZ ALTRAD</t>
  </si>
  <si>
    <t>DAŞINMA - 09.08.2024</t>
  </si>
  <si>
    <t>reys</t>
  </si>
  <si>
    <t>DAŞINMA - 17.08.2024</t>
  </si>
  <si>
    <t>AYAQALTI İSKƏLƏNİN İCARƏSİ
( 01.09.2024 - 30.09.2024 ) - İSKƏLƏ ÖZLƏR</t>
  </si>
  <si>
    <t>AYAQALTI İSKƏLƏNİN İCARƏSİ
( 01.09.2024 - 30.09.2024 ) - İSKƏLƏ H TİPLİ URT</t>
  </si>
  <si>
    <t>AYAQALTI İSKƏLƏNİN İCARƏSİ
( 01.09.2024 - 30.09.2024 ) - İSKƏLƏ FLANŞ</t>
  </si>
  <si>
    <t>AYAQALTI İSKƏLƏNİN İCARƏSİ
( 01.09.2024 - 30.09.2024 ) - İSKƏLƏ QALVANİZ ALTRAD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</si>
</sst>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\ \a\z;_(* \(#,##0.00\ \a\z;_(&quot;$&quot;* &quot;-&quot;??_);_(@_)"/>
    <numFmt numFmtId="165" formatCode="_-* #,##0.00\ _₼_-;\-* #,##0.00\ _₼_-;_-* &quot;-&quot;??\ _₼_-;_-@_-"/>
    <numFmt numFmtId="166" formatCode="_(* #,##0.00\ \a\z;_(* \-\ #,##0.00\ \a\z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sz val="20"/>
      <name val="Calibri Light"/>
      <family val="1"/>
      <scheme val="major"/>
    </font>
    <font>
      <b/>
      <sz val="20"/>
      <color rgb="FFFF0000"/>
      <name val="Calibri"/>
      <family val="2"/>
      <scheme val="minor"/>
    </font>
    <font>
      <b/>
      <sz val="20"/>
      <color rgb="FFFF0000"/>
      <name val="Calibri Light"/>
      <family val="1"/>
      <scheme val="major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7" fillId="0" borderId="0" xfId="0" applyFont="1" applyBorder="1"/>
    <xf numFmtId="0" fontId="5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4" fontId="7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/>
    </xf>
    <xf numFmtId="164" fontId="13" fillId="2" borderId="1" xfId="0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166" fontId="15" fillId="5" borderId="1" xfId="0" applyNumberFormat="1" applyFont="1" applyFill="1" applyBorder="1" applyAlignment="1">
      <alignment horizontal="right" vertical="center"/>
    </xf>
    <xf numFmtId="166" fontId="17" fillId="5" borderId="1" xfId="0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9" fillId="4" borderId="1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20" fillId="4" borderId="1" xfId="1" applyFont="1" applyFill="1" applyBorder="1" applyAlignment="1">
      <alignment horizontal="center" vertical="center"/>
    </xf>
    <xf numFmtId="164" fontId="19" fillId="4" borderId="1" xfId="0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 wrapText="1"/>
    </xf>
    <xf numFmtId="39" fontId="21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center" vertical="center"/>
    </xf>
    <xf numFmtId="166" fontId="22" fillId="2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14" fillId="0" borderId="10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1" fillId="0" borderId="14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center" vertical="center" wrapText="1"/>
    </xf>
    <xf numFmtId="39" fontId="21" fillId="7" borderId="1" xfId="0" applyNumberFormat="1" applyFont="1" applyFill="1" applyBorder="1" applyAlignment="1">
      <alignment horizontal="center" vertical="center"/>
    </xf>
    <xf numFmtId="164" fontId="21" fillId="7" borderId="1" xfId="0" applyNumberFormat="1" applyFont="1" applyFill="1" applyBorder="1" applyAlignment="1">
      <alignment horizontal="center" vertical="center"/>
    </xf>
    <xf numFmtId="37" fontId="21" fillId="7" borderId="1" xfId="0" applyNumberFormat="1" applyFont="1" applyFill="1" applyBorder="1" applyAlignment="1">
      <alignment horizontal="center" vertical="center"/>
    </xf>
    <xf numFmtId="0" fontId="21" fillId="0" borderId="13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0</xdr:row>
          <xdr:rowOff>57150</xdr:rowOff>
        </xdr:from>
        <xdr:to>
          <xdr:col>0</xdr:col>
          <xdr:colOff>2324100</xdr:colOff>
          <xdr:row>4</xdr:row>
          <xdr:rowOff>323850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09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A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B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C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D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E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F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277091</xdr:colOff>
      <xdr:row>0</xdr:row>
      <xdr:rowOff>155863</xdr:rowOff>
    </xdr:from>
    <xdr:to>
      <xdr:col>0</xdr:col>
      <xdr:colOff>3566360</xdr:colOff>
      <xdr:row>0</xdr:row>
      <xdr:rowOff>1558636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1" y="155863"/>
          <a:ext cx="3289269" cy="1402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5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6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7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8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9ABC-1225-464E-A8D2-251827051AEE}">
  <sheetPr>
    <pageSetUpPr fitToPage="1"/>
  </sheetPr>
  <dimension ref="A1:F27"/>
  <sheetViews>
    <sheetView tabSelected="1" zoomScale="55" zoomScaleNormal="55" workbookViewId="0">
      <pane ySplit="6" topLeftCell="A7" activePane="bottomLeft" state="frozen"/>
      <selection activeCell="D9" sqref="D9"/>
      <selection pane="bottomLeft" activeCell="E22" sqref="E22"/>
    </sheetView>
  </sheetViews>
  <sheetFormatPr defaultColWidth="9.140625" defaultRowHeight="15" x14ac:dyDescent="0.25"/>
  <cols>
    <col min="1" max="1" width="78.5703125" style="37" customWidth="1"/>
    <col min="2" max="2" width="22.28515625" style="37" bestFit="1" customWidth="1"/>
    <col min="3" max="3" width="27" style="37" customWidth="1"/>
    <col min="4" max="4" width="17.5703125" style="37" customWidth="1"/>
    <col min="5" max="5" width="38.85546875" style="37" customWidth="1"/>
    <col min="6" max="6" width="16.28515625" style="37" bestFit="1" customWidth="1"/>
    <col min="7" max="16384" width="9.140625" style="37"/>
  </cols>
  <sheetData>
    <row r="1" spans="1:5" s="4" customFormat="1" ht="40.5" customHeight="1" x14ac:dyDescent="0.25">
      <c r="A1" s="71" t="s">
        <v>11</v>
      </c>
      <c r="B1" s="72"/>
      <c r="C1" s="72"/>
      <c r="D1" s="28" t="s">
        <v>8</v>
      </c>
      <c r="E1" s="32" t="s">
        <v>33</v>
      </c>
    </row>
    <row r="2" spans="1:5" s="4" customFormat="1" ht="40.5" customHeight="1" x14ac:dyDescent="0.4">
      <c r="A2" s="19"/>
      <c r="B2" s="40"/>
      <c r="C2" s="41"/>
      <c r="D2" s="42"/>
      <c r="E2" s="31"/>
    </row>
    <row r="3" spans="1:5" s="4" customFormat="1" ht="40.5" customHeight="1" x14ac:dyDescent="0.25">
      <c r="A3" s="69" t="s">
        <v>35</v>
      </c>
      <c r="B3" s="70"/>
      <c r="C3" s="70"/>
      <c r="D3" s="43" t="s">
        <v>9</v>
      </c>
      <c r="E3" s="45" t="s">
        <v>64</v>
      </c>
    </row>
    <row r="4" spans="1:5" s="4" customFormat="1" ht="40.5" customHeight="1" x14ac:dyDescent="0.25">
      <c r="A4" s="19"/>
      <c r="B4" s="44"/>
      <c r="C4" s="44"/>
      <c r="D4" s="44"/>
      <c r="E4" s="20"/>
    </row>
    <row r="5" spans="1:5" s="4" customFormat="1" ht="40.5" customHeight="1" x14ac:dyDescent="0.25">
      <c r="A5" s="21"/>
      <c r="B5" s="22"/>
      <c r="C5" s="22"/>
      <c r="D5" s="22"/>
      <c r="E5" s="23"/>
    </row>
    <row r="6" spans="1:5" ht="46.5" x14ac:dyDescent="0.25">
      <c r="A6" s="46" t="s">
        <v>16</v>
      </c>
      <c r="B6" s="47" t="s">
        <v>17</v>
      </c>
      <c r="C6" s="46" t="s">
        <v>18</v>
      </c>
      <c r="D6" s="46" t="s">
        <v>19</v>
      </c>
      <c r="E6" s="46" t="s">
        <v>20</v>
      </c>
    </row>
    <row r="7" spans="1:5" ht="23.25" x14ac:dyDescent="0.25">
      <c r="A7" s="48" t="s">
        <v>27</v>
      </c>
      <c r="B7" s="38" t="s">
        <v>21</v>
      </c>
      <c r="C7" s="38" t="s">
        <v>22</v>
      </c>
      <c r="D7" s="38" t="s">
        <v>23</v>
      </c>
      <c r="E7" s="49">
        <f>'AP1'!F12</f>
        <v>150052.5</v>
      </c>
    </row>
    <row r="8" spans="1:5" ht="23.25" x14ac:dyDescent="0.25">
      <c r="A8" s="48" t="s">
        <v>43</v>
      </c>
      <c r="B8" s="38" t="s">
        <v>21</v>
      </c>
      <c r="C8" s="38" t="s">
        <v>22</v>
      </c>
      <c r="D8" s="38" t="s">
        <v>23</v>
      </c>
      <c r="E8" s="49">
        <f>'TH2'!F12</f>
        <v>0</v>
      </c>
    </row>
    <row r="9" spans="1:5" ht="23.25" x14ac:dyDescent="0.25">
      <c r="A9" s="48" t="s">
        <v>44</v>
      </c>
      <c r="B9" s="38" t="s">
        <v>21</v>
      </c>
      <c r="C9" s="38" t="s">
        <v>22</v>
      </c>
      <c r="D9" s="38" t="s">
        <v>23</v>
      </c>
      <c r="E9" s="49">
        <f>'TH3'!F12</f>
        <v>0</v>
      </c>
    </row>
    <row r="10" spans="1:5" ht="23.25" x14ac:dyDescent="0.25">
      <c r="A10" s="48" t="s">
        <v>28</v>
      </c>
      <c r="B10" s="38" t="s">
        <v>21</v>
      </c>
      <c r="C10" s="38" t="s">
        <v>22</v>
      </c>
      <c r="D10" s="38" t="s">
        <v>23</v>
      </c>
      <c r="E10" s="49">
        <f>'AP4'!F12</f>
        <v>60021.000000000007</v>
      </c>
    </row>
    <row r="11" spans="1:5" ht="23.25" x14ac:dyDescent="0.25">
      <c r="A11" s="48" t="s">
        <v>45</v>
      </c>
      <c r="B11" s="38" t="s">
        <v>21</v>
      </c>
      <c r="C11" s="38" t="s">
        <v>22</v>
      </c>
      <c r="D11" s="38" t="s">
        <v>23</v>
      </c>
      <c r="E11" s="49">
        <f>'TH5'!F12</f>
        <v>0</v>
      </c>
    </row>
    <row r="12" spans="1:5" ht="23.25" x14ac:dyDescent="0.25">
      <c r="A12" s="48" t="s">
        <v>46</v>
      </c>
      <c r="B12" s="38" t="s">
        <v>21</v>
      </c>
      <c r="C12" s="38" t="s">
        <v>22</v>
      </c>
      <c r="D12" s="38" t="s">
        <v>23</v>
      </c>
      <c r="E12" s="49">
        <f>'TH6'!F12</f>
        <v>0</v>
      </c>
    </row>
    <row r="13" spans="1:5" ht="23.25" x14ac:dyDescent="0.25">
      <c r="A13" s="48" t="s">
        <v>29</v>
      </c>
      <c r="B13" s="38" t="s">
        <v>21</v>
      </c>
      <c r="C13" s="38" t="s">
        <v>22</v>
      </c>
      <c r="D13" s="38" t="s">
        <v>23</v>
      </c>
      <c r="E13" s="49">
        <f>'AP7'!F12</f>
        <v>150052.5</v>
      </c>
    </row>
    <row r="14" spans="1:5" ht="23.25" x14ac:dyDescent="0.25">
      <c r="A14" s="48" t="s">
        <v>47</v>
      </c>
      <c r="B14" s="38" t="s">
        <v>21</v>
      </c>
      <c r="C14" s="38" t="s">
        <v>22</v>
      </c>
      <c r="D14" s="38" t="s">
        <v>23</v>
      </c>
      <c r="E14" s="49">
        <f>'TH8'!F12</f>
        <v>0</v>
      </c>
    </row>
    <row r="15" spans="1:5" ht="23.25" x14ac:dyDescent="0.25">
      <c r="A15" s="48" t="s">
        <v>48</v>
      </c>
      <c r="B15" s="38" t="s">
        <v>21</v>
      </c>
      <c r="C15" s="38" t="s">
        <v>22</v>
      </c>
      <c r="D15" s="38" t="s">
        <v>23</v>
      </c>
      <c r="E15" s="49">
        <f>'TH9'!F12</f>
        <v>0</v>
      </c>
    </row>
    <row r="16" spans="1:5" ht="23.25" x14ac:dyDescent="0.25">
      <c r="A16" s="48" t="s">
        <v>30</v>
      </c>
      <c r="B16" s="38" t="s">
        <v>21</v>
      </c>
      <c r="C16" s="38" t="s">
        <v>22</v>
      </c>
      <c r="D16" s="38" t="s">
        <v>23</v>
      </c>
      <c r="E16" s="49">
        <f>'AP10'!F12</f>
        <v>0</v>
      </c>
    </row>
    <row r="17" spans="1:6" ht="23.25" x14ac:dyDescent="0.25">
      <c r="A17" s="48" t="s">
        <v>49</v>
      </c>
      <c r="B17" s="38" t="s">
        <v>21</v>
      </c>
      <c r="C17" s="38" t="s">
        <v>22</v>
      </c>
      <c r="D17" s="38" t="s">
        <v>23</v>
      </c>
      <c r="E17" s="49">
        <f>'TH11'!F12</f>
        <v>0</v>
      </c>
    </row>
    <row r="18" spans="1:6" ht="23.25" x14ac:dyDescent="0.25">
      <c r="A18" s="48" t="s">
        <v>31</v>
      </c>
      <c r="B18" s="38" t="s">
        <v>21</v>
      </c>
      <c r="C18" s="38" t="s">
        <v>22</v>
      </c>
      <c r="D18" s="38" t="s">
        <v>23</v>
      </c>
      <c r="E18" s="49">
        <f>'AP12'!F12</f>
        <v>0</v>
      </c>
    </row>
    <row r="19" spans="1:6" ht="23.25" x14ac:dyDescent="0.25">
      <c r="A19" s="48" t="s">
        <v>50</v>
      </c>
      <c r="B19" s="38" t="s">
        <v>21</v>
      </c>
      <c r="C19" s="38" t="s">
        <v>22</v>
      </c>
      <c r="D19" s="38" t="s">
        <v>23</v>
      </c>
      <c r="E19" s="49">
        <f>'TH13'!F12</f>
        <v>0</v>
      </c>
    </row>
    <row r="20" spans="1:6" ht="23.25" x14ac:dyDescent="0.25">
      <c r="A20" s="48" t="s">
        <v>32</v>
      </c>
      <c r="B20" s="38" t="s">
        <v>21</v>
      </c>
      <c r="C20" s="38" t="s">
        <v>22</v>
      </c>
      <c r="D20" s="38" t="s">
        <v>23</v>
      </c>
      <c r="E20" s="49">
        <f>'AP14'!F12</f>
        <v>0</v>
      </c>
    </row>
    <row r="21" spans="1:6" ht="23.25" x14ac:dyDescent="0.25">
      <c r="A21" s="48" t="s">
        <v>51</v>
      </c>
      <c r="B21" s="38" t="s">
        <v>21</v>
      </c>
      <c r="C21" s="38" t="s">
        <v>22</v>
      </c>
      <c r="D21" s="38" t="s">
        <v>23</v>
      </c>
      <c r="E21" s="49">
        <f>'TH15'!F12</f>
        <v>0</v>
      </c>
    </row>
    <row r="22" spans="1:6" ht="23.25" x14ac:dyDescent="0.25">
      <c r="A22" s="48" t="s">
        <v>87</v>
      </c>
      <c r="B22" s="38" t="s">
        <v>21</v>
      </c>
      <c r="C22" s="38" t="s">
        <v>22</v>
      </c>
      <c r="D22" s="38" t="s">
        <v>23</v>
      </c>
      <c r="E22" s="67">
        <f>-'ENN-PROFORM-SKAFOLD'!F45</f>
        <v>-66022.62</v>
      </c>
    </row>
    <row r="23" spans="1:6" ht="23.25" x14ac:dyDescent="0.25">
      <c r="A23" s="50"/>
      <c r="B23" s="50"/>
      <c r="C23" s="50"/>
      <c r="D23" s="38" t="s">
        <v>23</v>
      </c>
      <c r="E23" s="51"/>
    </row>
    <row r="24" spans="1:6" ht="26.25" x14ac:dyDescent="0.25">
      <c r="A24" s="68" t="s">
        <v>7</v>
      </c>
      <c r="B24" s="68"/>
      <c r="C24" s="68"/>
      <c r="D24" s="68"/>
      <c r="E24" s="52">
        <f>SUMIF(D6:D20013,"-",E6:E20013)</f>
        <v>294103.38</v>
      </c>
      <c r="F24" s="39"/>
    </row>
    <row r="25" spans="1:6" ht="26.25" x14ac:dyDescent="0.25">
      <c r="A25" s="73" t="s">
        <v>26</v>
      </c>
      <c r="B25" s="74"/>
      <c r="C25" s="74"/>
      <c r="D25" s="75"/>
      <c r="E25" s="52">
        <f>E24*0.18</f>
        <v>52938.608399999997</v>
      </c>
    </row>
    <row r="26" spans="1:6" customFormat="1" ht="26.25" x14ac:dyDescent="0.25">
      <c r="A26" s="76" t="s">
        <v>24</v>
      </c>
      <c r="B26" s="76"/>
      <c r="C26" s="76"/>
      <c r="D26" s="76"/>
      <c r="E26" s="53"/>
    </row>
    <row r="27" spans="1:6" customFormat="1" ht="26.25" x14ac:dyDescent="0.25">
      <c r="A27" s="68" t="s">
        <v>25</v>
      </c>
      <c r="B27" s="68"/>
      <c r="C27" s="68"/>
      <c r="D27" s="68"/>
      <c r="E27" s="52">
        <f>E24+E25+E26</f>
        <v>347041.98840000003</v>
      </c>
    </row>
  </sheetData>
  <mergeCells count="6">
    <mergeCell ref="A27:D27"/>
    <mergeCell ref="A3:C3"/>
    <mergeCell ref="A1:C1"/>
    <mergeCell ref="A24:D24"/>
    <mergeCell ref="A25:D25"/>
    <mergeCell ref="A26:D26"/>
  </mergeCells>
  <phoneticPr fontId="18" type="noConversion"/>
  <hyperlinks>
    <hyperlink ref="E22" location="'ENN-PROFORM-SKAFOLD'!A1" display="'ENN-PROFORM-SKAFOLD'!A1" xr:uid="{9A3569A3-9BA6-4ACD-AE8F-CE7FF7ABFC83}"/>
  </hyperlinks>
  <pageMargins left="0.25" right="0.25" top="0.24799868766404198" bottom="0.24803040244969379" header="0.31496062992125984" footer="0.31496062992125984"/>
  <pageSetup paperSize="9" scale="54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17411" r:id="rId4">
          <objectPr defaultSize="0" autoPict="0" r:id="rId5">
            <anchor moveWithCells="1" sizeWithCells="1">
              <from>
                <xdr:col>0</xdr:col>
                <xdr:colOff>276225</xdr:colOff>
                <xdr:row>0</xdr:row>
                <xdr:rowOff>57150</xdr:rowOff>
              </from>
              <to>
                <xdr:col>0</xdr:col>
                <xdr:colOff>2324100</xdr:colOff>
                <xdr:row>4</xdr:row>
                <xdr:rowOff>323850</xdr:rowOff>
              </to>
            </anchor>
          </objectPr>
        </oleObject>
      </mc:Choice>
      <mc:Fallback>
        <oleObject progId="CorelDRAW.Graphic.13" shapeId="1741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F480-A1A0-463D-B3D5-7CEAF4E31363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56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5841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58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955A-D53A-4033-B8EE-6E2281BB6423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39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6865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686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D7C-4DEF-4520-B3A1-986AB5BBAE11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57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7889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788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71C8-0560-4ACA-9282-F75620585620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40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8913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8913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F0C6-A990-4FC6-A26D-AC1CA3F68C75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58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9937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9937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2330-F262-4B8A-B9CC-860CBC873435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41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40961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40961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3A02-FD41-434A-9ECA-56810A6915D4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54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59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55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55"/>
      <c r="B17" s="34"/>
      <c r="C17" s="55"/>
      <c r="D17" s="55"/>
      <c r="E17" s="55"/>
      <c r="F17" s="55"/>
    </row>
    <row r="18" spans="1:6" ht="30.95" customHeight="1" x14ac:dyDescent="0.25">
      <c r="A18" s="55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55"/>
      <c r="B19" s="33"/>
      <c r="C19" s="55"/>
      <c r="D19" s="55"/>
      <c r="E19" s="55"/>
      <c r="F19" s="55"/>
    </row>
    <row r="20" spans="1:6" ht="30.95" customHeight="1" x14ac:dyDescent="0.25">
      <c r="A20" s="55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55"/>
      <c r="B21" s="33"/>
      <c r="C21" s="55"/>
      <c r="D21" s="55"/>
      <c r="E21" s="55"/>
      <c r="F21" s="55"/>
    </row>
    <row r="22" spans="1:6" ht="30.95" customHeight="1" x14ac:dyDescent="0.25">
      <c r="A22" s="55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41985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41985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84A6-FEB9-49D4-95D3-6379ECBC83D9}">
  <sheetPr>
    <tabColor rgb="FFFF0000"/>
    <pageSetUpPr fitToPage="1"/>
  </sheetPr>
  <dimension ref="A1:H45"/>
  <sheetViews>
    <sheetView view="pageBreakPreview" zoomScale="55" zoomScaleNormal="70" zoomScaleSheetLayoutView="55" workbookViewId="0">
      <pane ySplit="2" topLeftCell="A33" activePane="bottomLeft" state="frozen"/>
      <selection activeCell="F117" sqref="F117"/>
      <selection pane="bottomLeft"/>
    </sheetView>
  </sheetViews>
  <sheetFormatPr defaultRowHeight="20.25" x14ac:dyDescent="0.3"/>
  <cols>
    <col min="1" max="1" width="59" style="6" customWidth="1"/>
    <col min="2" max="2" width="71.7109375" style="6" bestFit="1" customWidth="1"/>
    <col min="3" max="3" width="14.7109375" style="6" customWidth="1"/>
    <col min="4" max="4" width="17" style="6" customWidth="1"/>
    <col min="5" max="5" width="17.5703125" style="6" bestFit="1" customWidth="1"/>
    <col min="6" max="6" width="21.28515625" style="6" bestFit="1" customWidth="1"/>
    <col min="7" max="16384" width="9.140625" style="6"/>
  </cols>
  <sheetData>
    <row r="1" spans="1:8" ht="138.75" customHeight="1" x14ac:dyDescent="0.3">
      <c r="A1" s="56"/>
      <c r="B1" s="85" t="s">
        <v>65</v>
      </c>
      <c r="C1" s="86"/>
      <c r="D1" s="86"/>
      <c r="E1" s="86"/>
      <c r="F1" s="87"/>
      <c r="H1" s="57"/>
    </row>
    <row r="2" spans="1:8" ht="40.5" customHeight="1" x14ac:dyDescent="0.3">
      <c r="A2" s="58" t="s">
        <v>16</v>
      </c>
      <c r="B2" s="58" t="s">
        <v>66</v>
      </c>
      <c r="C2" s="59" t="s">
        <v>67</v>
      </c>
      <c r="D2" s="58" t="s">
        <v>68</v>
      </c>
      <c r="E2" s="59" t="s">
        <v>69</v>
      </c>
      <c r="F2" s="58" t="s">
        <v>20</v>
      </c>
    </row>
    <row r="3" spans="1:8" ht="40.5" customHeight="1" x14ac:dyDescent="0.3">
      <c r="A3" s="88" t="s">
        <v>70</v>
      </c>
      <c r="B3" s="88"/>
      <c r="C3" s="88"/>
      <c r="D3" s="88"/>
      <c r="E3" s="88"/>
      <c r="F3" s="88"/>
    </row>
    <row r="4" spans="1:8" ht="40.5" customHeight="1" x14ac:dyDescent="0.3">
      <c r="A4" s="89" t="s">
        <v>71</v>
      </c>
      <c r="B4" s="63" t="s">
        <v>72</v>
      </c>
      <c r="C4" s="63" t="s">
        <v>61</v>
      </c>
      <c r="D4" s="64">
        <v>1230</v>
      </c>
      <c r="E4" s="65">
        <v>2</v>
      </c>
      <c r="F4" s="65">
        <f>D4*E4</f>
        <v>2460</v>
      </c>
    </row>
    <row r="5" spans="1:8" ht="40.5" customHeight="1" x14ac:dyDescent="0.3">
      <c r="A5" s="90"/>
      <c r="B5" s="63" t="s">
        <v>73</v>
      </c>
      <c r="C5" s="63" t="s">
        <v>61</v>
      </c>
      <c r="D5" s="64">
        <v>1430</v>
      </c>
      <c r="E5" s="65">
        <v>1</v>
      </c>
      <c r="F5" s="65">
        <f>D5*E5</f>
        <v>1430</v>
      </c>
    </row>
    <row r="6" spans="1:8" ht="40.5" customHeight="1" x14ac:dyDescent="0.3">
      <c r="A6" s="90"/>
      <c r="B6" s="63" t="s">
        <v>74</v>
      </c>
      <c r="C6" s="63" t="s">
        <v>61</v>
      </c>
      <c r="D6" s="64">
        <v>1801</v>
      </c>
      <c r="E6" s="65">
        <v>2</v>
      </c>
      <c r="F6" s="65">
        <f>D6*E6</f>
        <v>3602</v>
      </c>
    </row>
    <row r="7" spans="1:8" ht="40.5" customHeight="1" x14ac:dyDescent="0.3">
      <c r="A7" s="90"/>
      <c r="B7" s="63" t="s">
        <v>75</v>
      </c>
      <c r="C7" s="63" t="s">
        <v>61</v>
      </c>
      <c r="D7" s="64">
        <v>1485.6</v>
      </c>
      <c r="E7" s="65">
        <v>2</v>
      </c>
      <c r="F7" s="65">
        <f>D7*E7</f>
        <v>2971.2</v>
      </c>
    </row>
    <row r="8" spans="1:8" ht="40.5" customHeight="1" x14ac:dyDescent="0.3">
      <c r="A8" s="90"/>
      <c r="B8" s="63" t="s">
        <v>76</v>
      </c>
      <c r="C8" s="63" t="s">
        <v>61</v>
      </c>
      <c r="D8" s="64">
        <v>1781</v>
      </c>
      <c r="E8" s="65">
        <v>2</v>
      </c>
      <c r="F8" s="65">
        <f>D8*E8</f>
        <v>3562</v>
      </c>
    </row>
    <row r="9" spans="1:8" ht="40.5" customHeight="1" x14ac:dyDescent="0.3">
      <c r="A9" s="90"/>
      <c r="B9" s="63" t="s">
        <v>77</v>
      </c>
      <c r="C9" s="63" t="s">
        <v>61</v>
      </c>
      <c r="D9" s="64">
        <v>1781</v>
      </c>
      <c r="E9" s="65">
        <v>1</v>
      </c>
      <c r="F9" s="65">
        <f t="shared" ref="F9:F43" si="0">D9*E9</f>
        <v>1781</v>
      </c>
    </row>
    <row r="10" spans="1:8" ht="40.5" customHeight="1" x14ac:dyDescent="0.3">
      <c r="A10" s="90"/>
      <c r="B10" s="63" t="s">
        <v>78</v>
      </c>
      <c r="C10" s="63" t="s">
        <v>61</v>
      </c>
      <c r="D10" s="64">
        <v>1801</v>
      </c>
      <c r="E10" s="65">
        <v>1</v>
      </c>
      <c r="F10" s="65">
        <f t="shared" si="0"/>
        <v>1801</v>
      </c>
    </row>
    <row r="11" spans="1:8" ht="40.5" customHeight="1" x14ac:dyDescent="0.3">
      <c r="A11" s="90"/>
      <c r="B11" s="91" t="s">
        <v>88</v>
      </c>
      <c r="C11" s="91" t="s">
        <v>61</v>
      </c>
      <c r="D11" s="92">
        <v>400</v>
      </c>
      <c r="E11" s="93">
        <v>2.5</v>
      </c>
      <c r="F11" s="93">
        <f t="shared" si="0"/>
        <v>1000</v>
      </c>
    </row>
    <row r="12" spans="1:8" ht="40.5" customHeight="1" x14ac:dyDescent="0.3">
      <c r="A12" s="90"/>
      <c r="B12" s="91" t="s">
        <v>89</v>
      </c>
      <c r="C12" s="91" t="s">
        <v>61</v>
      </c>
      <c r="D12" s="92">
        <v>250</v>
      </c>
      <c r="E12" s="93">
        <v>2.5</v>
      </c>
      <c r="F12" s="93">
        <f t="shared" si="0"/>
        <v>625</v>
      </c>
    </row>
    <row r="13" spans="1:8" ht="40.5" customHeight="1" x14ac:dyDescent="0.3">
      <c r="A13" s="90"/>
      <c r="B13" s="63" t="s">
        <v>79</v>
      </c>
      <c r="C13" s="63" t="s">
        <v>61</v>
      </c>
      <c r="D13" s="64">
        <v>1485.6</v>
      </c>
      <c r="E13" s="65">
        <v>1</v>
      </c>
      <c r="F13" s="65">
        <f t="shared" si="0"/>
        <v>1485.6</v>
      </c>
    </row>
    <row r="14" spans="1:8" ht="40.5" customHeight="1" x14ac:dyDescent="0.3">
      <c r="A14" s="90"/>
      <c r="B14" s="63" t="s">
        <v>80</v>
      </c>
      <c r="C14" s="63" t="s">
        <v>61</v>
      </c>
      <c r="D14" s="64">
        <v>540</v>
      </c>
      <c r="E14" s="65">
        <v>2</v>
      </c>
      <c r="F14" s="65">
        <f t="shared" si="0"/>
        <v>1080</v>
      </c>
    </row>
    <row r="15" spans="1:8" ht="40.5" customHeight="1" x14ac:dyDescent="0.3">
      <c r="A15" s="90"/>
      <c r="B15" s="63" t="s">
        <v>81</v>
      </c>
      <c r="C15" s="63" t="s">
        <v>61</v>
      </c>
      <c r="D15" s="64">
        <v>2322</v>
      </c>
      <c r="E15" s="65">
        <v>2</v>
      </c>
      <c r="F15" s="65">
        <f t="shared" si="0"/>
        <v>4644</v>
      </c>
    </row>
    <row r="16" spans="1:8" ht="40.5" customHeight="1" x14ac:dyDescent="0.3">
      <c r="A16" s="90"/>
      <c r="B16" s="63" t="s">
        <v>82</v>
      </c>
      <c r="C16" s="63" t="s">
        <v>61</v>
      </c>
      <c r="D16" s="64">
        <v>1341</v>
      </c>
      <c r="E16" s="65">
        <v>2</v>
      </c>
      <c r="F16" s="65">
        <f t="shared" si="0"/>
        <v>2682</v>
      </c>
    </row>
    <row r="17" spans="1:6" ht="40.5" customHeight="1" x14ac:dyDescent="0.3">
      <c r="A17" s="90"/>
      <c r="B17" s="63" t="s">
        <v>83</v>
      </c>
      <c r="C17" s="63" t="s">
        <v>61</v>
      </c>
      <c r="D17" s="64">
        <v>1782</v>
      </c>
      <c r="E17" s="65">
        <v>2</v>
      </c>
      <c r="F17" s="65">
        <f t="shared" si="0"/>
        <v>3564</v>
      </c>
    </row>
    <row r="18" spans="1:6" ht="40.5" customHeight="1" x14ac:dyDescent="0.3">
      <c r="A18" s="90"/>
      <c r="B18" s="63" t="s">
        <v>84</v>
      </c>
      <c r="C18" s="63" t="s">
        <v>61</v>
      </c>
      <c r="D18" s="64">
        <v>1782</v>
      </c>
      <c r="E18" s="65">
        <v>1</v>
      </c>
      <c r="F18" s="65">
        <f t="shared" si="0"/>
        <v>1782</v>
      </c>
    </row>
    <row r="19" spans="1:6" ht="40.5" customHeight="1" x14ac:dyDescent="0.3">
      <c r="A19" s="90"/>
      <c r="B19" s="63" t="s">
        <v>85</v>
      </c>
      <c r="C19" s="63" t="s">
        <v>61</v>
      </c>
      <c r="D19" s="64">
        <v>1275</v>
      </c>
      <c r="E19" s="65">
        <v>1</v>
      </c>
      <c r="F19" s="65">
        <f t="shared" si="0"/>
        <v>1275</v>
      </c>
    </row>
    <row r="20" spans="1:6" ht="40.5" customHeight="1" x14ac:dyDescent="0.3">
      <c r="A20" s="90"/>
      <c r="B20" s="63" t="s">
        <v>86</v>
      </c>
      <c r="C20" s="63" t="s">
        <v>61</v>
      </c>
      <c r="D20" s="64">
        <v>1500</v>
      </c>
      <c r="E20" s="65">
        <v>1</v>
      </c>
      <c r="F20" s="65">
        <f t="shared" si="0"/>
        <v>1500</v>
      </c>
    </row>
    <row r="21" spans="1:6" ht="40.5" customHeight="1" x14ac:dyDescent="0.3">
      <c r="A21" s="90"/>
      <c r="B21" s="91" t="s">
        <v>90</v>
      </c>
      <c r="C21" s="91" t="s">
        <v>61</v>
      </c>
      <c r="D21" s="92">
        <v>400</v>
      </c>
      <c r="E21" s="93">
        <v>2.5</v>
      </c>
      <c r="F21" s="93">
        <f t="shared" si="0"/>
        <v>1000</v>
      </c>
    </row>
    <row r="22" spans="1:6" ht="40.5" customHeight="1" x14ac:dyDescent="0.3">
      <c r="A22" s="90"/>
      <c r="B22" s="91" t="s">
        <v>91</v>
      </c>
      <c r="C22" s="91" t="s">
        <v>61</v>
      </c>
      <c r="D22" s="92">
        <v>250</v>
      </c>
      <c r="E22" s="93">
        <v>2.5</v>
      </c>
      <c r="F22" s="93">
        <f t="shared" si="0"/>
        <v>625</v>
      </c>
    </row>
    <row r="23" spans="1:6" ht="40.5" customHeight="1" x14ac:dyDescent="0.3">
      <c r="A23" s="90"/>
      <c r="B23" s="91" t="s">
        <v>92</v>
      </c>
      <c r="C23" s="91" t="s">
        <v>61</v>
      </c>
      <c r="D23" s="92">
        <v>830</v>
      </c>
      <c r="E23" s="93">
        <v>2.5</v>
      </c>
      <c r="F23" s="93">
        <f t="shared" si="0"/>
        <v>2075</v>
      </c>
    </row>
    <row r="24" spans="1:6" ht="40.5" customHeight="1" x14ac:dyDescent="0.3">
      <c r="A24" s="90"/>
      <c r="B24" s="91" t="s">
        <v>92</v>
      </c>
      <c r="C24" s="91" t="s">
        <v>61</v>
      </c>
      <c r="D24" s="92">
        <v>535</v>
      </c>
      <c r="E24" s="93">
        <v>2.5</v>
      </c>
      <c r="F24" s="93">
        <f t="shared" si="0"/>
        <v>1337.5</v>
      </c>
    </row>
    <row r="25" spans="1:6" ht="40.5" customHeight="1" x14ac:dyDescent="0.3">
      <c r="A25" s="90"/>
      <c r="B25" s="91" t="s">
        <v>92</v>
      </c>
      <c r="C25" s="91" t="s">
        <v>61</v>
      </c>
      <c r="D25" s="92">
        <v>500</v>
      </c>
      <c r="E25" s="93">
        <v>2.5</v>
      </c>
      <c r="F25" s="93">
        <f t="shared" si="0"/>
        <v>1250</v>
      </c>
    </row>
    <row r="26" spans="1:6" ht="40.5" customHeight="1" x14ac:dyDescent="0.3">
      <c r="A26" s="90"/>
      <c r="B26" s="91" t="s">
        <v>93</v>
      </c>
      <c r="C26" s="91" t="s">
        <v>61</v>
      </c>
      <c r="D26" s="92">
        <v>75</v>
      </c>
      <c r="E26" s="93">
        <v>2.5</v>
      </c>
      <c r="F26" s="93">
        <f>D26*E26-84.68</f>
        <v>102.82</v>
      </c>
    </row>
    <row r="27" spans="1:6" ht="40.5" customHeight="1" x14ac:dyDescent="0.3">
      <c r="A27" s="90"/>
      <c r="B27" s="91" t="s">
        <v>94</v>
      </c>
      <c r="C27" s="91" t="s">
        <v>61</v>
      </c>
      <c r="D27" s="92">
        <v>425</v>
      </c>
      <c r="E27" s="93">
        <v>2.5</v>
      </c>
      <c r="F27" s="93">
        <f t="shared" si="0"/>
        <v>1062.5</v>
      </c>
    </row>
    <row r="28" spans="1:6" ht="40.5" customHeight="1" x14ac:dyDescent="0.3">
      <c r="A28" s="90"/>
      <c r="B28" s="91" t="s">
        <v>94</v>
      </c>
      <c r="C28" s="91" t="s">
        <v>61</v>
      </c>
      <c r="D28" s="92">
        <v>500</v>
      </c>
      <c r="E28" s="93">
        <v>2.5</v>
      </c>
      <c r="F28" s="93">
        <f t="shared" si="0"/>
        <v>1250</v>
      </c>
    </row>
    <row r="29" spans="1:6" ht="40.5" customHeight="1" x14ac:dyDescent="0.3">
      <c r="A29" s="90"/>
      <c r="B29" s="91" t="s">
        <v>92</v>
      </c>
      <c r="C29" s="91" t="s">
        <v>61</v>
      </c>
      <c r="D29" s="92">
        <v>630</v>
      </c>
      <c r="E29" s="93">
        <v>2.5</v>
      </c>
      <c r="F29" s="93">
        <f t="shared" si="0"/>
        <v>1575</v>
      </c>
    </row>
    <row r="30" spans="1:6" ht="40.5" customHeight="1" x14ac:dyDescent="0.3">
      <c r="A30" s="90"/>
      <c r="B30" s="91" t="s">
        <v>94</v>
      </c>
      <c r="C30" s="91" t="s">
        <v>61</v>
      </c>
      <c r="D30" s="92">
        <v>665</v>
      </c>
      <c r="E30" s="93">
        <v>2.5</v>
      </c>
      <c r="F30" s="93">
        <f t="shared" si="0"/>
        <v>1662.5</v>
      </c>
    </row>
    <row r="31" spans="1:6" ht="40.5" customHeight="1" x14ac:dyDescent="0.3">
      <c r="A31" s="90"/>
      <c r="B31" s="91" t="s">
        <v>94</v>
      </c>
      <c r="C31" s="91" t="s">
        <v>61</v>
      </c>
      <c r="D31" s="92">
        <v>1000</v>
      </c>
      <c r="E31" s="93">
        <v>2.5</v>
      </c>
      <c r="F31" s="93">
        <f t="shared" si="0"/>
        <v>2500</v>
      </c>
    </row>
    <row r="32" spans="1:6" ht="40.5" customHeight="1" x14ac:dyDescent="0.3">
      <c r="A32" s="90"/>
      <c r="B32" s="91" t="s">
        <v>95</v>
      </c>
      <c r="C32" s="91" t="s">
        <v>96</v>
      </c>
      <c r="D32" s="94">
        <v>1</v>
      </c>
      <c r="E32" s="93">
        <v>1000</v>
      </c>
      <c r="F32" s="93"/>
    </row>
    <row r="33" spans="1:6" ht="40.5" customHeight="1" x14ac:dyDescent="0.3">
      <c r="A33" s="90"/>
      <c r="B33" s="91" t="s">
        <v>97</v>
      </c>
      <c r="C33" s="91" t="s">
        <v>96</v>
      </c>
      <c r="D33" s="94">
        <v>1</v>
      </c>
      <c r="E33" s="93">
        <v>700</v>
      </c>
      <c r="F33" s="93"/>
    </row>
    <row r="34" spans="1:6" ht="40.5" customHeight="1" x14ac:dyDescent="0.3">
      <c r="A34" s="90"/>
      <c r="B34" s="91" t="s">
        <v>98</v>
      </c>
      <c r="C34" s="91" t="s">
        <v>61</v>
      </c>
      <c r="D34" s="94">
        <v>400</v>
      </c>
      <c r="E34" s="93">
        <v>2.5</v>
      </c>
      <c r="F34" s="93">
        <f t="shared" si="0"/>
        <v>1000</v>
      </c>
    </row>
    <row r="35" spans="1:6" ht="40.5" customHeight="1" x14ac:dyDescent="0.3">
      <c r="A35" s="90"/>
      <c r="B35" s="91" t="s">
        <v>99</v>
      </c>
      <c r="C35" s="91" t="s">
        <v>61</v>
      </c>
      <c r="D35" s="94">
        <v>250</v>
      </c>
      <c r="E35" s="93">
        <v>2.5</v>
      </c>
      <c r="F35" s="93">
        <f t="shared" si="0"/>
        <v>625</v>
      </c>
    </row>
    <row r="36" spans="1:6" ht="40.5" customHeight="1" x14ac:dyDescent="0.3">
      <c r="A36" s="90"/>
      <c r="B36" s="91" t="s">
        <v>100</v>
      </c>
      <c r="C36" s="91" t="s">
        <v>61</v>
      </c>
      <c r="D36" s="94">
        <v>830</v>
      </c>
      <c r="E36" s="93">
        <v>2.5</v>
      </c>
      <c r="F36" s="93">
        <f t="shared" si="0"/>
        <v>2075</v>
      </c>
    </row>
    <row r="37" spans="1:6" ht="40.5" customHeight="1" x14ac:dyDescent="0.3">
      <c r="A37" s="90"/>
      <c r="B37" s="91" t="s">
        <v>100</v>
      </c>
      <c r="C37" s="91" t="s">
        <v>61</v>
      </c>
      <c r="D37" s="94">
        <v>535</v>
      </c>
      <c r="E37" s="93">
        <v>2.5</v>
      </c>
      <c r="F37" s="93">
        <f t="shared" si="0"/>
        <v>1337.5</v>
      </c>
    </row>
    <row r="38" spans="1:6" ht="40.5" customHeight="1" x14ac:dyDescent="0.3">
      <c r="A38" s="90"/>
      <c r="B38" s="91" t="s">
        <v>100</v>
      </c>
      <c r="C38" s="91" t="s">
        <v>61</v>
      </c>
      <c r="D38" s="94">
        <v>500</v>
      </c>
      <c r="E38" s="93">
        <v>2.5</v>
      </c>
      <c r="F38" s="93">
        <f t="shared" si="0"/>
        <v>1250</v>
      </c>
    </row>
    <row r="39" spans="1:6" ht="40.5" customHeight="1" x14ac:dyDescent="0.3">
      <c r="A39" s="90"/>
      <c r="B39" s="91" t="s">
        <v>101</v>
      </c>
      <c r="C39" s="91" t="s">
        <v>61</v>
      </c>
      <c r="D39" s="94">
        <v>425</v>
      </c>
      <c r="E39" s="93">
        <v>2.5</v>
      </c>
      <c r="F39" s="93">
        <f t="shared" si="0"/>
        <v>1062.5</v>
      </c>
    </row>
    <row r="40" spans="1:6" ht="40.5" customHeight="1" x14ac:dyDescent="0.3">
      <c r="A40" s="90"/>
      <c r="B40" s="91" t="s">
        <v>101</v>
      </c>
      <c r="C40" s="91" t="s">
        <v>61</v>
      </c>
      <c r="D40" s="94">
        <v>500</v>
      </c>
      <c r="E40" s="93">
        <v>2.5</v>
      </c>
      <c r="F40" s="93">
        <f t="shared" si="0"/>
        <v>1250</v>
      </c>
    </row>
    <row r="41" spans="1:6" ht="40.5" customHeight="1" x14ac:dyDescent="0.3">
      <c r="A41" s="90"/>
      <c r="B41" s="91" t="s">
        <v>100</v>
      </c>
      <c r="C41" s="91" t="s">
        <v>61</v>
      </c>
      <c r="D41" s="94">
        <v>630</v>
      </c>
      <c r="E41" s="93">
        <v>2.5</v>
      </c>
      <c r="F41" s="93">
        <f t="shared" si="0"/>
        <v>1575</v>
      </c>
    </row>
    <row r="42" spans="1:6" ht="40.5" customHeight="1" x14ac:dyDescent="0.3">
      <c r="A42" s="90"/>
      <c r="B42" s="91" t="s">
        <v>101</v>
      </c>
      <c r="C42" s="91" t="s">
        <v>61</v>
      </c>
      <c r="D42" s="94">
        <v>665</v>
      </c>
      <c r="E42" s="93">
        <v>2.5</v>
      </c>
      <c r="F42" s="93">
        <f t="shared" si="0"/>
        <v>1662.5</v>
      </c>
    </row>
    <row r="43" spans="1:6" ht="40.5" customHeight="1" x14ac:dyDescent="0.3">
      <c r="A43" s="95"/>
      <c r="B43" s="91" t="s">
        <v>101</v>
      </c>
      <c r="C43" s="91" t="s">
        <v>61</v>
      </c>
      <c r="D43" s="94">
        <v>1000</v>
      </c>
      <c r="E43" s="93">
        <v>2.5</v>
      </c>
      <c r="F43" s="93">
        <f t="shared" si="0"/>
        <v>2500</v>
      </c>
    </row>
    <row r="44" spans="1:6" ht="40.5" customHeight="1" x14ac:dyDescent="0.3">
      <c r="A44" s="60"/>
      <c r="B44" s="60"/>
      <c r="C44" s="60"/>
      <c r="D44" s="60"/>
      <c r="E44" s="61" t="s">
        <v>6</v>
      </c>
      <c r="F44" s="62">
        <f>SUM(F4:F43)</f>
        <v>66022.62</v>
      </c>
    </row>
    <row r="45" spans="1:6" ht="40.5" customHeight="1" x14ac:dyDescent="0.3">
      <c r="A45" s="84" t="s">
        <v>7</v>
      </c>
      <c r="B45" s="84"/>
      <c r="C45" s="84"/>
      <c r="D45" s="84"/>
      <c r="E45" s="84"/>
      <c r="F45" s="66">
        <f>F44</f>
        <v>66022.62</v>
      </c>
    </row>
  </sheetData>
  <mergeCells count="4">
    <mergeCell ref="B1:F1"/>
    <mergeCell ref="A3:F3"/>
    <mergeCell ref="A45:E45"/>
    <mergeCell ref="A4:A43"/>
  </mergeCells>
  <pageMargins left="0.25" right="0.25" top="0.24799868766404198" bottom="0.24803040244969379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F16D-2AF1-417D-BED8-9DB78A360214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28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36</v>
      </c>
      <c r="F2" s="82"/>
    </row>
    <row r="3" spans="1:6" ht="40.5" customHeight="1" x14ac:dyDescent="0.25">
      <c r="A3" s="19"/>
      <c r="B3" s="30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62</v>
      </c>
      <c r="C8" s="2" t="s">
        <v>61</v>
      </c>
      <c r="D8" s="2">
        <f>831+143.85*2+817+65</f>
        <v>2000.7</v>
      </c>
      <c r="E8" s="3">
        <v>75</v>
      </c>
      <c r="F8" s="11">
        <f>D8*E8</f>
        <v>150052.5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150052.5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150052.5</v>
      </c>
    </row>
    <row r="16" spans="1:6" ht="30.95" customHeight="1" x14ac:dyDescent="0.25">
      <c r="A16" s="30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0"/>
      <c r="B17" s="34"/>
      <c r="C17" s="30"/>
      <c r="D17" s="30"/>
      <c r="E17" s="30"/>
      <c r="F17" s="30"/>
    </row>
    <row r="18" spans="1:6" ht="30.95" customHeight="1" x14ac:dyDescent="0.25">
      <c r="A18" s="30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0"/>
      <c r="B19" s="33"/>
      <c r="C19" s="30"/>
      <c r="D19" s="30"/>
      <c r="E19" s="30"/>
      <c r="F19" s="30"/>
    </row>
    <row r="20" spans="1:6" ht="30.95" customHeight="1" x14ac:dyDescent="0.25">
      <c r="A20" s="30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0"/>
      <c r="B21" s="33"/>
      <c r="C21" s="30"/>
      <c r="D21" s="30"/>
      <c r="E21" s="30"/>
      <c r="F21" s="30"/>
    </row>
    <row r="22" spans="1:6" ht="30.95" customHeight="1" x14ac:dyDescent="0.25">
      <c r="A22" s="30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4097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4F0-90F4-4049-B0D3-76AF92EF7625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28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42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30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0"/>
      <c r="B17" s="34"/>
      <c r="C17" s="30"/>
      <c r="D17" s="30"/>
      <c r="E17" s="30"/>
      <c r="F17" s="30"/>
    </row>
    <row r="18" spans="1:6" ht="30.95" customHeight="1" x14ac:dyDescent="0.25">
      <c r="A18" s="30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0"/>
      <c r="B19" s="33"/>
      <c r="C19" s="30"/>
      <c r="D19" s="30"/>
      <c r="E19" s="30"/>
      <c r="F19" s="30"/>
    </row>
    <row r="20" spans="1:6" ht="30.95" customHeight="1" x14ac:dyDescent="0.25">
      <c r="A20" s="30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0"/>
      <c r="B21" s="33"/>
      <c r="C21" s="30"/>
      <c r="D21" s="30"/>
      <c r="E21" s="30"/>
      <c r="F21" s="30"/>
    </row>
    <row r="22" spans="1:6" ht="30.95" customHeight="1" x14ac:dyDescent="0.25">
      <c r="A22" s="30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5121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7C1F-E1B1-4FBF-923F-27BABD929D6B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28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52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30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0"/>
      <c r="B17" s="34"/>
      <c r="C17" s="30"/>
      <c r="D17" s="30"/>
      <c r="E17" s="30"/>
      <c r="F17" s="30"/>
    </row>
    <row r="18" spans="1:6" ht="30.95" customHeight="1" x14ac:dyDescent="0.25">
      <c r="A18" s="30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0"/>
      <c r="B19" s="33"/>
      <c r="C19" s="30"/>
      <c r="D19" s="30"/>
      <c r="E19" s="30"/>
      <c r="F19" s="30"/>
    </row>
    <row r="20" spans="1:6" ht="30.95" customHeight="1" x14ac:dyDescent="0.25">
      <c r="A20" s="30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0"/>
      <c r="B21" s="33"/>
      <c r="C21" s="30"/>
      <c r="D21" s="30"/>
      <c r="E21" s="30"/>
      <c r="F21" s="30"/>
    </row>
    <row r="22" spans="1:6" ht="30.95" customHeight="1" x14ac:dyDescent="0.25">
      <c r="A22" s="30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6145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63BA-3D1E-4497-AAB1-C2676BECF0C9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28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37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63</v>
      </c>
      <c r="C8" s="2" t="s">
        <v>61</v>
      </c>
      <c r="D8" s="2">
        <f>(831+143.85*2+817+65)*0.4</f>
        <v>800.28000000000009</v>
      </c>
      <c r="E8" s="3">
        <v>75</v>
      </c>
      <c r="F8" s="11">
        <f>D8*E8</f>
        <v>60021.000000000007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60021.000000000007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60021.000000000007</v>
      </c>
    </row>
    <row r="16" spans="1:6" ht="30.95" customHeight="1" x14ac:dyDescent="0.25">
      <c r="A16" s="30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0"/>
      <c r="B17" s="34"/>
      <c r="C17" s="30"/>
      <c r="D17" s="30"/>
      <c r="E17" s="30"/>
      <c r="F17" s="30"/>
    </row>
    <row r="18" spans="1:6" ht="30.95" customHeight="1" x14ac:dyDescent="0.25">
      <c r="A18" s="30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0"/>
      <c r="B19" s="33"/>
      <c r="C19" s="30"/>
      <c r="D19" s="30"/>
      <c r="E19" s="30"/>
      <c r="F19" s="30"/>
    </row>
    <row r="20" spans="1:6" ht="30.95" customHeight="1" x14ac:dyDescent="0.25">
      <c r="A20" s="30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0"/>
      <c r="B21" s="33"/>
      <c r="C21" s="30"/>
      <c r="D21" s="30"/>
      <c r="E21" s="30"/>
      <c r="F21" s="30"/>
    </row>
    <row r="22" spans="1:6" ht="30.95" customHeight="1" x14ac:dyDescent="0.25">
      <c r="A22" s="30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7169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716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4913-7CD2-4280-A3AF-62923A6BE6DC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35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53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36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6"/>
      <c r="B17" s="34"/>
      <c r="C17" s="36"/>
      <c r="D17" s="36"/>
      <c r="E17" s="36"/>
      <c r="F17" s="36"/>
    </row>
    <row r="18" spans="1:6" ht="30.95" customHeight="1" x14ac:dyDescent="0.25">
      <c r="A18" s="36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6"/>
      <c r="B19" s="33"/>
      <c r="C19" s="36"/>
      <c r="D19" s="36"/>
      <c r="E19" s="36"/>
      <c r="F19" s="36"/>
    </row>
    <row r="20" spans="1:6" ht="30.95" customHeight="1" x14ac:dyDescent="0.25">
      <c r="A20" s="36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6"/>
      <c r="B21" s="33"/>
      <c r="C21" s="36"/>
      <c r="D21" s="36"/>
      <c r="E21" s="36"/>
      <c r="F21" s="36"/>
    </row>
    <row r="22" spans="1:6" ht="30.95" customHeight="1" x14ac:dyDescent="0.25">
      <c r="A22" s="36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1745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17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0CFC-4F02-4D43-8E23-5CD93E016C88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35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54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36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6"/>
      <c r="B17" s="34"/>
      <c r="C17" s="36"/>
      <c r="D17" s="36"/>
      <c r="E17" s="36"/>
      <c r="F17" s="36"/>
    </row>
    <row r="18" spans="1:6" ht="30.95" customHeight="1" x14ac:dyDescent="0.25">
      <c r="A18" s="36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6"/>
      <c r="B19" s="33"/>
      <c r="C19" s="36"/>
      <c r="D19" s="36"/>
      <c r="E19" s="36"/>
      <c r="F19" s="36"/>
    </row>
    <row r="20" spans="1:6" ht="30.95" customHeight="1" x14ac:dyDescent="0.25">
      <c r="A20" s="36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6"/>
      <c r="B21" s="33"/>
      <c r="C21" s="36"/>
      <c r="D21" s="36"/>
      <c r="E21" s="36"/>
      <c r="F21" s="36"/>
    </row>
    <row r="22" spans="1:6" ht="30.95" customHeight="1" x14ac:dyDescent="0.25">
      <c r="A22" s="36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2769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27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0FAA-C7BD-4A4D-A4B8-2EEE6B1C5608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35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38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62</v>
      </c>
      <c r="C8" s="2" t="s">
        <v>61</v>
      </c>
      <c r="D8" s="2">
        <f>831+143.85*2+817+65</f>
        <v>2000.7</v>
      </c>
      <c r="E8" s="3">
        <v>75</v>
      </c>
      <c r="F8" s="11">
        <f>D8*E8</f>
        <v>150052.5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150052.5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150052.5</v>
      </c>
    </row>
    <row r="16" spans="1:6" ht="30.95" customHeight="1" x14ac:dyDescent="0.25">
      <c r="A16" s="36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6"/>
      <c r="B17" s="34"/>
      <c r="C17" s="36"/>
      <c r="D17" s="36"/>
      <c r="E17" s="36"/>
      <c r="F17" s="36"/>
    </row>
    <row r="18" spans="1:6" ht="30.95" customHeight="1" x14ac:dyDescent="0.25">
      <c r="A18" s="36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6"/>
      <c r="B19" s="33"/>
      <c r="C19" s="36"/>
      <c r="D19" s="36"/>
      <c r="E19" s="36"/>
      <c r="F19" s="36"/>
    </row>
    <row r="20" spans="1:6" ht="30.95" customHeight="1" x14ac:dyDescent="0.25">
      <c r="A20" s="36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6"/>
      <c r="B21" s="33"/>
      <c r="C21" s="36"/>
      <c r="D21" s="36"/>
      <c r="E21" s="36"/>
      <c r="F21" s="36"/>
    </row>
    <row r="22" spans="1:6" ht="30.95" customHeight="1" x14ac:dyDescent="0.25">
      <c r="A22" s="36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3793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37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2977-069D-4261-B2C0-1AAF5C0B5764}">
  <sheetPr>
    <pageSetUpPr fitToPage="1"/>
  </sheetPr>
  <dimension ref="A1:F22"/>
  <sheetViews>
    <sheetView view="pageBreakPreview" zoomScale="55" zoomScaleNormal="55" zoomScaleSheetLayoutView="55" workbookViewId="0">
      <pane ySplit="6" topLeftCell="A7" activePane="bottomLeft" state="frozen"/>
      <selection activeCell="B45" sqref="B45"/>
      <selection pane="bottomLeft" activeCell="B45" sqref="B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16384" width="9.140625" style="4"/>
  </cols>
  <sheetData>
    <row r="1" spans="1:6" ht="40.5" customHeight="1" x14ac:dyDescent="0.25">
      <c r="A1" s="18"/>
      <c r="B1" s="35" t="s">
        <v>11</v>
      </c>
      <c r="C1" s="72" t="s">
        <v>8</v>
      </c>
      <c r="D1" s="72"/>
      <c r="E1" s="78" t="s">
        <v>33</v>
      </c>
      <c r="F1" s="79"/>
    </row>
    <row r="2" spans="1:6" ht="40.5" customHeight="1" x14ac:dyDescent="0.4">
      <c r="A2" s="19"/>
      <c r="B2" s="29"/>
      <c r="C2" s="80" t="s">
        <v>10</v>
      </c>
      <c r="D2" s="80"/>
      <c r="E2" s="81" t="s">
        <v>55</v>
      </c>
      <c r="F2" s="82"/>
    </row>
    <row r="3" spans="1:6" ht="40.5" customHeight="1" x14ac:dyDescent="0.25">
      <c r="A3" s="19"/>
      <c r="B3" s="55" t="s">
        <v>34</v>
      </c>
      <c r="C3" s="80" t="s">
        <v>9</v>
      </c>
      <c r="D3" s="80"/>
      <c r="E3" s="83" t="s">
        <v>64</v>
      </c>
      <c r="F3" s="82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/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60</v>
      </c>
      <c r="C8" s="2" t="s">
        <v>61</v>
      </c>
      <c r="D8" s="2"/>
      <c r="E8" s="3">
        <v>75</v>
      </c>
      <c r="F8" s="11">
        <f>D8*E8</f>
        <v>0</v>
      </c>
    </row>
    <row r="9" spans="1:6" s="6" customFormat="1" ht="30.95" customHeight="1" x14ac:dyDescent="0.3">
      <c r="A9" s="10">
        <v>2</v>
      </c>
      <c r="B9" s="1"/>
      <c r="C9" s="2"/>
      <c r="D9" s="2"/>
      <c r="E9" s="3"/>
      <c r="F9" s="11">
        <f t="shared" ref="F9:F10" si="0">D9*E9</f>
        <v>0</v>
      </c>
    </row>
    <row r="10" spans="1:6" s="6" customFormat="1" ht="30.95" customHeight="1" x14ac:dyDescent="0.3">
      <c r="A10" s="10">
        <v>3</v>
      </c>
      <c r="B10" s="1"/>
      <c r="C10" s="2"/>
      <c r="D10" s="2"/>
      <c r="E10" s="3"/>
      <c r="F10" s="11">
        <f t="shared" si="0"/>
        <v>0</v>
      </c>
    </row>
    <row r="11" spans="1:6" ht="30.95" customHeight="1" x14ac:dyDescent="0.25">
      <c r="A11" s="12"/>
      <c r="B11" s="12"/>
      <c r="C11" s="12"/>
      <c r="D11" s="12"/>
      <c r="E11" s="13" t="s">
        <v>6</v>
      </c>
      <c r="F11" s="25">
        <f>SUM(F8:F10)</f>
        <v>0</v>
      </c>
    </row>
    <row r="12" spans="1:6" ht="30.95" customHeight="1" x14ac:dyDescent="0.25">
      <c r="A12" s="26"/>
      <c r="B12" s="26"/>
      <c r="C12" s="26"/>
      <c r="D12" s="26"/>
      <c r="E12" s="27" t="s">
        <v>7</v>
      </c>
      <c r="F12" s="24">
        <f>SUMIF(E6:E19972,"CƏMİ",F6:F19972)</f>
        <v>0</v>
      </c>
    </row>
    <row r="16" spans="1:6" ht="30.95" customHeight="1" x14ac:dyDescent="0.25">
      <c r="A16" s="36"/>
      <c r="B16" s="33" t="s">
        <v>14</v>
      </c>
      <c r="C16" s="77" t="s">
        <v>13</v>
      </c>
      <c r="D16" s="77"/>
      <c r="E16" s="77"/>
      <c r="F16" s="77"/>
    </row>
    <row r="17" spans="1:6" ht="30.95" customHeight="1" x14ac:dyDescent="0.25">
      <c r="A17" s="36"/>
      <c r="B17" s="34"/>
      <c r="C17" s="36"/>
      <c r="D17" s="36"/>
      <c r="E17" s="36"/>
      <c r="F17" s="36"/>
    </row>
    <row r="18" spans="1:6" ht="30.95" customHeight="1" x14ac:dyDescent="0.25">
      <c r="A18" s="36"/>
      <c r="B18" s="33" t="s">
        <v>15</v>
      </c>
      <c r="C18" s="77" t="s">
        <v>12</v>
      </c>
      <c r="D18" s="77"/>
      <c r="E18" s="77"/>
      <c r="F18" s="77"/>
    </row>
    <row r="19" spans="1:6" ht="30.95" customHeight="1" x14ac:dyDescent="0.25">
      <c r="A19" s="36"/>
      <c r="B19" s="33"/>
      <c r="C19" s="36"/>
      <c r="D19" s="36"/>
      <c r="E19" s="36"/>
      <c r="F19" s="36"/>
    </row>
    <row r="20" spans="1:6" ht="30.95" customHeight="1" x14ac:dyDescent="0.25">
      <c r="A20" s="36"/>
      <c r="B20" s="33" t="s">
        <v>15</v>
      </c>
      <c r="C20" s="77" t="s">
        <v>12</v>
      </c>
      <c r="D20" s="77"/>
      <c r="E20" s="77"/>
      <c r="F20" s="77"/>
    </row>
    <row r="21" spans="1:6" ht="30.95" customHeight="1" x14ac:dyDescent="0.25">
      <c r="A21" s="36"/>
      <c r="B21" s="33"/>
      <c r="C21" s="36"/>
      <c r="D21" s="36"/>
      <c r="E21" s="36"/>
      <c r="F21" s="36"/>
    </row>
    <row r="22" spans="1:6" ht="30.95" customHeight="1" x14ac:dyDescent="0.25">
      <c r="A22" s="36"/>
      <c r="B22" s="33" t="s">
        <v>15</v>
      </c>
      <c r="C22" s="77" t="s">
        <v>12</v>
      </c>
      <c r="D22" s="77"/>
      <c r="E22" s="77"/>
      <c r="F22" s="77"/>
    </row>
  </sheetData>
  <mergeCells count="10">
    <mergeCell ref="C16:F16"/>
    <mergeCell ref="C18:F18"/>
    <mergeCell ref="C20:F20"/>
    <mergeCell ref="C22:F22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48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34817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348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TOTAL</vt:lpstr>
      <vt:lpstr>AP1</vt:lpstr>
      <vt:lpstr>TH2</vt:lpstr>
      <vt:lpstr>TH3</vt:lpstr>
      <vt:lpstr>AP4</vt:lpstr>
      <vt:lpstr>TH5</vt:lpstr>
      <vt:lpstr>TH6</vt:lpstr>
      <vt:lpstr>AP7</vt:lpstr>
      <vt:lpstr>TH8</vt:lpstr>
      <vt:lpstr>TH9</vt:lpstr>
      <vt:lpstr>AP10</vt:lpstr>
      <vt:lpstr>TH11</vt:lpstr>
      <vt:lpstr>AP12</vt:lpstr>
      <vt:lpstr>TH13</vt:lpstr>
      <vt:lpstr>AP14</vt:lpstr>
      <vt:lpstr>TH15</vt:lpstr>
      <vt:lpstr>ENN-PROFORM-SKAFOLD</vt:lpstr>
      <vt:lpstr>'AP1'!Print_Area</vt:lpstr>
      <vt:lpstr>'AP10'!Print_Area</vt:lpstr>
      <vt:lpstr>'AP12'!Print_Area</vt:lpstr>
      <vt:lpstr>'AP14'!Print_Area</vt:lpstr>
      <vt:lpstr>'AP4'!Print_Area</vt:lpstr>
      <vt:lpstr>'AP7'!Print_Area</vt:lpstr>
      <vt:lpstr>'TH11'!Print_Area</vt:lpstr>
      <vt:lpstr>'TH13'!Print_Area</vt:lpstr>
      <vt:lpstr>'TH15'!Print_Area</vt:lpstr>
      <vt:lpstr>'TH2'!Print_Area</vt:lpstr>
      <vt:lpstr>'TH3'!Print_Area</vt:lpstr>
      <vt:lpstr>'TH5'!Print_Area</vt:lpstr>
      <vt:lpstr>'TH6'!Print_Area</vt:lpstr>
      <vt:lpstr>'TH8'!Print_Area</vt:lpstr>
      <vt:lpstr>'TH9'!Print_Area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Mirzayeva</dc:creator>
  <cp:lastModifiedBy>Nurlan Alıyev</cp:lastModifiedBy>
  <cp:lastPrinted>2024-06-21T07:00:12Z</cp:lastPrinted>
  <dcterms:created xsi:type="dcterms:W3CDTF">2024-06-20T10:34:56Z</dcterms:created>
  <dcterms:modified xsi:type="dcterms:W3CDTF">2024-10-11T13:30:03Z</dcterms:modified>
</cp:coreProperties>
</file>