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stin/Documents/My Documents/School Stuff/CSUSM/Spring 2017/semester_project_docs/"/>
    </mc:Choice>
  </mc:AlternateContent>
  <bookViews>
    <workbookView xWindow="0" yWindow="460" windowWidth="37540" windowHeight="21140" tabRatio="500" activeTab="2"/>
  </bookViews>
  <sheets>
    <sheet name="Project Plan and Gantt" sheetId="1" r:id="rId1"/>
    <sheet name="Detailed Tasks" sheetId="3" r:id="rId2"/>
    <sheet name="Resources" sheetId="2" r:id="rId3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39" i="1"/>
  <c r="G38" i="3"/>
  <c r="G38" i="1"/>
  <c r="G37" i="3"/>
  <c r="D69" i="1"/>
  <c r="C69" i="1"/>
  <c r="I63" i="3"/>
  <c r="J63" i="3"/>
  <c r="I60" i="3"/>
  <c r="J60" i="3"/>
  <c r="J56" i="3"/>
  <c r="I56" i="3"/>
  <c r="I52" i="3"/>
  <c r="J52" i="3"/>
  <c r="J47" i="3"/>
  <c r="H47" i="3"/>
  <c r="I47" i="3"/>
  <c r="H43" i="3"/>
  <c r="I43" i="3"/>
  <c r="J43" i="3"/>
  <c r="H39" i="3"/>
  <c r="I39" i="3"/>
  <c r="J39" i="3"/>
  <c r="H36" i="3"/>
  <c r="I36" i="3"/>
  <c r="J36" i="3"/>
  <c r="I33" i="3"/>
  <c r="J33" i="3"/>
  <c r="I29" i="3"/>
  <c r="J29" i="3"/>
  <c r="I25" i="3"/>
  <c r="J25" i="3"/>
  <c r="B21" i="3"/>
  <c r="C21" i="3"/>
  <c r="D21" i="3"/>
  <c r="E21" i="3"/>
  <c r="F21" i="3"/>
  <c r="G22" i="1"/>
  <c r="G21" i="3"/>
  <c r="H21" i="3"/>
  <c r="I21" i="3"/>
  <c r="J21" i="3"/>
  <c r="B14" i="3"/>
  <c r="C14" i="3"/>
  <c r="D14" i="3"/>
  <c r="E14" i="3"/>
  <c r="F14" i="3"/>
  <c r="G15" i="1"/>
  <c r="G14" i="3"/>
  <c r="H14" i="3"/>
  <c r="I14" i="3"/>
  <c r="J14" i="3"/>
  <c r="I32" i="3"/>
  <c r="I31" i="3"/>
  <c r="I30" i="3"/>
  <c r="I28" i="3"/>
  <c r="I27" i="3"/>
  <c r="I26" i="3"/>
  <c r="I24" i="3"/>
  <c r="I23" i="3"/>
  <c r="I22" i="3"/>
  <c r="I20" i="3"/>
  <c r="I19" i="3"/>
  <c r="I18" i="3"/>
  <c r="I17" i="3"/>
  <c r="I16" i="3"/>
  <c r="I15" i="3"/>
  <c r="I13" i="3"/>
  <c r="I12" i="3"/>
  <c r="I11" i="3"/>
  <c r="I34" i="3"/>
  <c r="I35" i="3"/>
  <c r="I37" i="3"/>
  <c r="B38" i="3"/>
  <c r="I38" i="3"/>
  <c r="I40" i="3"/>
  <c r="I41" i="3"/>
  <c r="I42" i="3"/>
  <c r="I44" i="3"/>
  <c r="I45" i="3"/>
  <c r="I46" i="3"/>
  <c r="I48" i="3"/>
  <c r="I49" i="3"/>
  <c r="I50" i="3"/>
  <c r="I51" i="3"/>
  <c r="I53" i="3"/>
  <c r="I54" i="3"/>
  <c r="I55" i="3"/>
  <c r="I57" i="3"/>
  <c r="I58" i="3"/>
  <c r="I59" i="3"/>
  <c r="I61" i="3"/>
  <c r="I62" i="3"/>
  <c r="I64" i="3"/>
  <c r="I65" i="3"/>
  <c r="I66" i="3"/>
  <c r="I67" i="3"/>
  <c r="G23" i="1"/>
  <c r="G22" i="3"/>
  <c r="G24" i="1"/>
  <c r="G23" i="3"/>
  <c r="G25" i="1"/>
  <c r="G24" i="3"/>
  <c r="G26" i="1"/>
  <c r="G25" i="3"/>
  <c r="G27" i="1"/>
  <c r="G26" i="3"/>
  <c r="G28" i="1"/>
  <c r="G27" i="3"/>
  <c r="G29" i="1"/>
  <c r="G28" i="3"/>
  <c r="G30" i="1"/>
  <c r="G29" i="3"/>
  <c r="G31" i="1"/>
  <c r="G30" i="3"/>
  <c r="G32" i="1"/>
  <c r="G31" i="3"/>
  <c r="G33" i="1"/>
  <c r="G32" i="3"/>
  <c r="G34" i="1"/>
  <c r="G33" i="3"/>
  <c r="G35" i="1"/>
  <c r="G34" i="3"/>
  <c r="G36" i="1"/>
  <c r="G35" i="3"/>
  <c r="G37" i="1"/>
  <c r="G36" i="3"/>
  <c r="G40" i="1"/>
  <c r="G39" i="3"/>
  <c r="G41" i="1"/>
  <c r="G40" i="3"/>
  <c r="G42" i="1"/>
  <c r="G41" i="3"/>
  <c r="G43" i="1"/>
  <c r="G42" i="3"/>
  <c r="G44" i="1"/>
  <c r="G43" i="3"/>
  <c r="G45" i="1"/>
  <c r="G44" i="3"/>
  <c r="G46" i="1"/>
  <c r="G45" i="3"/>
  <c r="G47" i="1"/>
  <c r="G46" i="3"/>
  <c r="G48" i="1"/>
  <c r="G47" i="3"/>
  <c r="G49" i="1"/>
  <c r="G48" i="3"/>
  <c r="G50" i="1"/>
  <c r="G49" i="3"/>
  <c r="G51" i="1"/>
  <c r="G50" i="3"/>
  <c r="G52" i="1"/>
  <c r="G51" i="3"/>
  <c r="G53" i="1"/>
  <c r="G52" i="3"/>
  <c r="G54" i="1"/>
  <c r="G53" i="3"/>
  <c r="G55" i="1"/>
  <c r="G54" i="3"/>
  <c r="G56" i="1"/>
  <c r="G55" i="3"/>
  <c r="G57" i="1"/>
  <c r="G56" i="3"/>
  <c r="G58" i="1"/>
  <c r="G57" i="3"/>
  <c r="G59" i="1"/>
  <c r="G58" i="3"/>
  <c r="G60" i="1"/>
  <c r="G59" i="3"/>
  <c r="G61" i="1"/>
  <c r="G60" i="3"/>
  <c r="G62" i="1"/>
  <c r="G61" i="3"/>
  <c r="G63" i="1"/>
  <c r="G62" i="3"/>
  <c r="G64" i="1"/>
  <c r="G63" i="3"/>
  <c r="G65" i="1"/>
  <c r="G64" i="3"/>
  <c r="G66" i="1"/>
  <c r="G65" i="3"/>
  <c r="G67" i="1"/>
  <c r="G66" i="3"/>
  <c r="G68" i="1"/>
  <c r="G67" i="3"/>
  <c r="G17" i="1"/>
  <c r="G16" i="3"/>
  <c r="G18" i="1"/>
  <c r="G17" i="3"/>
  <c r="G19" i="1"/>
  <c r="G18" i="3"/>
  <c r="G20" i="1"/>
  <c r="G19" i="3"/>
  <c r="G21" i="1"/>
  <c r="G20" i="3"/>
  <c r="G16" i="1"/>
  <c r="G15" i="3"/>
  <c r="G14" i="1"/>
  <c r="G13" i="3"/>
  <c r="G13" i="1"/>
  <c r="G12" i="3"/>
  <c r="G12" i="1"/>
  <c r="G11" i="3"/>
  <c r="D7" i="3"/>
  <c r="A2" i="3"/>
  <c r="B2" i="3"/>
  <c r="D2" i="3"/>
  <c r="G3" i="1"/>
  <c r="G2" i="3"/>
  <c r="L2" i="3"/>
  <c r="M2" i="3"/>
  <c r="A3" i="3"/>
  <c r="B3" i="3"/>
  <c r="D3" i="3"/>
  <c r="G4" i="1"/>
  <c r="G3" i="3"/>
  <c r="L3" i="3"/>
  <c r="M3" i="3"/>
  <c r="A4" i="3"/>
  <c r="B4" i="3"/>
  <c r="D4" i="3"/>
  <c r="G5" i="1"/>
  <c r="G4" i="3"/>
  <c r="L4" i="3"/>
  <c r="M4" i="3"/>
  <c r="D5" i="3"/>
  <c r="G6" i="1"/>
  <c r="L5" i="3"/>
  <c r="M5" i="3"/>
  <c r="A6" i="3"/>
  <c r="B6" i="3"/>
  <c r="D6" i="3"/>
  <c r="L6" i="3"/>
  <c r="M6" i="3"/>
  <c r="A7" i="3"/>
  <c r="B7" i="3"/>
  <c r="L7" i="3"/>
  <c r="M7" i="3"/>
  <c r="A8" i="3"/>
  <c r="B9" i="1"/>
  <c r="B8" i="3"/>
  <c r="L8" i="3"/>
  <c r="M8" i="3"/>
  <c r="A11" i="3"/>
  <c r="B11" i="3"/>
  <c r="C11" i="3"/>
  <c r="D11" i="3"/>
  <c r="E11" i="3"/>
  <c r="F11" i="3"/>
  <c r="H11" i="3"/>
  <c r="A12" i="3"/>
  <c r="B12" i="3"/>
  <c r="C12" i="3"/>
  <c r="D12" i="3"/>
  <c r="E12" i="3"/>
  <c r="F12" i="3"/>
  <c r="H12" i="3"/>
  <c r="A13" i="3"/>
  <c r="B13" i="3"/>
  <c r="C13" i="3"/>
  <c r="D13" i="3"/>
  <c r="E13" i="3"/>
  <c r="F13" i="3"/>
  <c r="H13" i="3"/>
  <c r="A14" i="3"/>
  <c r="A15" i="3"/>
  <c r="B15" i="3"/>
  <c r="C15" i="3"/>
  <c r="D15" i="3"/>
  <c r="E15" i="3"/>
  <c r="F15" i="3"/>
  <c r="H15" i="3"/>
  <c r="A16" i="3"/>
  <c r="B16" i="3"/>
  <c r="C16" i="3"/>
  <c r="D16" i="3"/>
  <c r="E16" i="3"/>
  <c r="F16" i="3"/>
  <c r="H16" i="3"/>
  <c r="A17" i="3"/>
  <c r="B17" i="3"/>
  <c r="C17" i="3"/>
  <c r="D17" i="3"/>
  <c r="E17" i="3"/>
  <c r="F17" i="3"/>
  <c r="H17" i="3"/>
  <c r="A18" i="3"/>
  <c r="B18" i="3"/>
  <c r="C18" i="3"/>
  <c r="D18" i="3"/>
  <c r="E18" i="3"/>
  <c r="F18" i="3"/>
  <c r="H18" i="3"/>
  <c r="A19" i="3"/>
  <c r="B19" i="3"/>
  <c r="C19" i="3"/>
  <c r="D19" i="3"/>
  <c r="E19" i="3"/>
  <c r="F19" i="3"/>
  <c r="H19" i="3"/>
  <c r="A20" i="3"/>
  <c r="B20" i="3"/>
  <c r="C20" i="3"/>
  <c r="D20" i="3"/>
  <c r="E20" i="3"/>
  <c r="F20" i="3"/>
  <c r="H20" i="3"/>
  <c r="A21" i="3"/>
  <c r="A22" i="3"/>
  <c r="B22" i="3"/>
  <c r="C22" i="3"/>
  <c r="D22" i="3"/>
  <c r="E22" i="3"/>
  <c r="F22" i="3"/>
  <c r="H22" i="3"/>
  <c r="A23" i="3"/>
  <c r="B23" i="3"/>
  <c r="C23" i="3"/>
  <c r="D23" i="3"/>
  <c r="E23" i="3"/>
  <c r="F23" i="3"/>
  <c r="H23" i="3"/>
  <c r="A24" i="3"/>
  <c r="B24" i="3"/>
  <c r="C24" i="3"/>
  <c r="D24" i="3"/>
  <c r="E24" i="3"/>
  <c r="F24" i="3"/>
  <c r="H24" i="3"/>
  <c r="A25" i="3"/>
  <c r="B25" i="3"/>
  <c r="C25" i="3"/>
  <c r="D25" i="3"/>
  <c r="E25" i="3"/>
  <c r="F25" i="3"/>
  <c r="H25" i="3"/>
  <c r="A26" i="3"/>
  <c r="B26" i="3"/>
  <c r="C26" i="3"/>
  <c r="D26" i="3"/>
  <c r="E26" i="3"/>
  <c r="F26" i="3"/>
  <c r="H26" i="3"/>
  <c r="A27" i="3"/>
  <c r="B27" i="3"/>
  <c r="C27" i="3"/>
  <c r="D27" i="3"/>
  <c r="E27" i="3"/>
  <c r="F27" i="3"/>
  <c r="H27" i="3"/>
  <c r="A28" i="3"/>
  <c r="B28" i="3"/>
  <c r="C28" i="3"/>
  <c r="D28" i="3"/>
  <c r="E28" i="3"/>
  <c r="F28" i="3"/>
  <c r="H28" i="3"/>
  <c r="A29" i="3"/>
  <c r="B29" i="3"/>
  <c r="C29" i="3"/>
  <c r="D29" i="3"/>
  <c r="E29" i="3"/>
  <c r="F29" i="3"/>
  <c r="H29" i="3"/>
  <c r="A30" i="3"/>
  <c r="B30" i="3"/>
  <c r="C30" i="3"/>
  <c r="D30" i="3"/>
  <c r="E30" i="3"/>
  <c r="F30" i="3"/>
  <c r="H30" i="3"/>
  <c r="A31" i="3"/>
  <c r="B31" i="3"/>
  <c r="C31" i="3"/>
  <c r="D31" i="3"/>
  <c r="E31" i="3"/>
  <c r="F31" i="3"/>
  <c r="H31" i="3"/>
  <c r="A32" i="3"/>
  <c r="B32" i="3"/>
  <c r="C32" i="3"/>
  <c r="D32" i="3"/>
  <c r="E32" i="3"/>
  <c r="F32" i="3"/>
  <c r="H32" i="3"/>
  <c r="A33" i="3"/>
  <c r="B33" i="3"/>
  <c r="C33" i="3"/>
  <c r="D33" i="3"/>
  <c r="E33" i="3"/>
  <c r="F33" i="3"/>
  <c r="H33" i="3"/>
  <c r="A34" i="3"/>
  <c r="B34" i="3"/>
  <c r="C34" i="3"/>
  <c r="D34" i="3"/>
  <c r="E34" i="3"/>
  <c r="F34" i="3"/>
  <c r="H34" i="3"/>
  <c r="A35" i="3"/>
  <c r="B35" i="3"/>
  <c r="C35" i="3"/>
  <c r="D35" i="3"/>
  <c r="E35" i="3"/>
  <c r="F35" i="3"/>
  <c r="H35" i="3"/>
  <c r="A36" i="3"/>
  <c r="B36" i="3"/>
  <c r="C36" i="3"/>
  <c r="D36" i="3"/>
  <c r="E36" i="3"/>
  <c r="F36" i="3"/>
  <c r="A37" i="3"/>
  <c r="B37" i="3"/>
  <c r="C37" i="3"/>
  <c r="D37" i="3"/>
  <c r="E37" i="3"/>
  <c r="F37" i="3"/>
  <c r="H37" i="3"/>
  <c r="A38" i="3"/>
  <c r="C38" i="3"/>
  <c r="D38" i="3"/>
  <c r="E38" i="3"/>
  <c r="F38" i="3"/>
  <c r="H38" i="3"/>
  <c r="A39" i="3"/>
  <c r="B39" i="3"/>
  <c r="C39" i="3"/>
  <c r="D39" i="3"/>
  <c r="E39" i="3"/>
  <c r="F39" i="3"/>
  <c r="A40" i="3"/>
  <c r="B40" i="3"/>
  <c r="C40" i="3"/>
  <c r="D40" i="3"/>
  <c r="E40" i="3"/>
  <c r="F40" i="3"/>
  <c r="H40" i="3"/>
  <c r="A41" i="3"/>
  <c r="B41" i="3"/>
  <c r="C41" i="3"/>
  <c r="D41" i="3"/>
  <c r="E41" i="3"/>
  <c r="F41" i="3"/>
  <c r="H41" i="3"/>
  <c r="A42" i="3"/>
  <c r="B42" i="3"/>
  <c r="C42" i="3"/>
  <c r="D42" i="3"/>
  <c r="E42" i="3"/>
  <c r="F42" i="3"/>
  <c r="H42" i="3"/>
  <c r="A43" i="3"/>
  <c r="B43" i="3"/>
  <c r="C43" i="3"/>
  <c r="D43" i="3"/>
  <c r="E43" i="3"/>
  <c r="F43" i="3"/>
  <c r="A44" i="3"/>
  <c r="B44" i="3"/>
  <c r="C44" i="3"/>
  <c r="D44" i="3"/>
  <c r="E44" i="3"/>
  <c r="F44" i="3"/>
  <c r="H44" i="3"/>
  <c r="A45" i="3"/>
  <c r="B45" i="3"/>
  <c r="C45" i="3"/>
  <c r="D45" i="3"/>
  <c r="E45" i="3"/>
  <c r="F45" i="3"/>
  <c r="H45" i="3"/>
  <c r="A46" i="3"/>
  <c r="B46" i="3"/>
  <c r="C46" i="3"/>
  <c r="D46" i="3"/>
  <c r="E46" i="3"/>
  <c r="F46" i="3"/>
  <c r="H46" i="3"/>
  <c r="A47" i="3"/>
  <c r="B47" i="3"/>
  <c r="C47" i="3"/>
  <c r="D47" i="3"/>
  <c r="E47" i="3"/>
  <c r="F47" i="3"/>
  <c r="A48" i="3"/>
  <c r="B48" i="3"/>
  <c r="C48" i="3"/>
  <c r="D48" i="3"/>
  <c r="E48" i="3"/>
  <c r="F48" i="3"/>
  <c r="H48" i="3"/>
  <c r="A49" i="3"/>
  <c r="B49" i="3"/>
  <c r="C49" i="3"/>
  <c r="D49" i="3"/>
  <c r="E49" i="3"/>
  <c r="F49" i="3"/>
  <c r="H49" i="3"/>
  <c r="A50" i="3"/>
  <c r="B50" i="3"/>
  <c r="C50" i="3"/>
  <c r="D50" i="3"/>
  <c r="E50" i="3"/>
  <c r="F50" i="3"/>
  <c r="H50" i="3"/>
  <c r="A51" i="3"/>
  <c r="B51" i="3"/>
  <c r="C51" i="3"/>
  <c r="D51" i="3"/>
  <c r="E51" i="3"/>
  <c r="F51" i="3"/>
  <c r="H51" i="3"/>
  <c r="A52" i="3"/>
  <c r="B52" i="3"/>
  <c r="C52" i="3"/>
  <c r="D52" i="3"/>
  <c r="E52" i="3"/>
  <c r="F52" i="3"/>
  <c r="H52" i="3"/>
  <c r="A53" i="3"/>
  <c r="B53" i="3"/>
  <c r="C53" i="3"/>
  <c r="D53" i="3"/>
  <c r="E53" i="3"/>
  <c r="F53" i="3"/>
  <c r="H53" i="3"/>
  <c r="A54" i="3"/>
  <c r="B54" i="3"/>
  <c r="C54" i="3"/>
  <c r="D54" i="3"/>
  <c r="E54" i="3"/>
  <c r="F54" i="3"/>
  <c r="H54" i="3"/>
  <c r="A55" i="3"/>
  <c r="B55" i="3"/>
  <c r="C55" i="3"/>
  <c r="D55" i="3"/>
  <c r="E55" i="3"/>
  <c r="F55" i="3"/>
  <c r="H55" i="3"/>
  <c r="A56" i="3"/>
  <c r="B56" i="3"/>
  <c r="C56" i="3"/>
  <c r="D56" i="3"/>
  <c r="E56" i="3"/>
  <c r="F56" i="3"/>
  <c r="H56" i="3"/>
  <c r="A57" i="3"/>
  <c r="B57" i="3"/>
  <c r="C57" i="3"/>
  <c r="D57" i="3"/>
  <c r="E57" i="3"/>
  <c r="F57" i="3"/>
  <c r="H57" i="3"/>
  <c r="A58" i="3"/>
  <c r="B58" i="3"/>
  <c r="C58" i="3"/>
  <c r="D58" i="3"/>
  <c r="E58" i="3"/>
  <c r="F58" i="3"/>
  <c r="H58" i="3"/>
  <c r="A59" i="3"/>
  <c r="B59" i="3"/>
  <c r="C59" i="3"/>
  <c r="D59" i="3"/>
  <c r="E59" i="3"/>
  <c r="F59" i="3"/>
  <c r="H59" i="3"/>
  <c r="A60" i="3"/>
  <c r="B60" i="3"/>
  <c r="C60" i="3"/>
  <c r="D60" i="3"/>
  <c r="E60" i="3"/>
  <c r="F60" i="3"/>
  <c r="H60" i="3"/>
  <c r="A61" i="3"/>
  <c r="B61" i="3"/>
  <c r="C61" i="3"/>
  <c r="D61" i="3"/>
  <c r="E61" i="3"/>
  <c r="F61" i="3"/>
  <c r="H61" i="3"/>
  <c r="A62" i="3"/>
  <c r="B62" i="3"/>
  <c r="C62" i="3"/>
  <c r="D62" i="3"/>
  <c r="E62" i="3"/>
  <c r="F62" i="3"/>
  <c r="H62" i="3"/>
  <c r="A63" i="3"/>
  <c r="B63" i="3"/>
  <c r="C63" i="3"/>
  <c r="D63" i="3"/>
  <c r="E63" i="3"/>
  <c r="F63" i="3"/>
  <c r="H63" i="3"/>
  <c r="A64" i="3"/>
  <c r="B64" i="3"/>
  <c r="C64" i="3"/>
  <c r="D64" i="3"/>
  <c r="E64" i="3"/>
  <c r="F64" i="3"/>
  <c r="H64" i="3"/>
  <c r="A65" i="3"/>
  <c r="B65" i="3"/>
  <c r="C65" i="3"/>
  <c r="D65" i="3"/>
  <c r="E65" i="3"/>
  <c r="F65" i="3"/>
  <c r="H65" i="3"/>
  <c r="A66" i="3"/>
  <c r="B66" i="3"/>
  <c r="C66" i="3"/>
  <c r="D66" i="3"/>
  <c r="E66" i="3"/>
  <c r="F66" i="3"/>
  <c r="H66" i="3"/>
  <c r="A67" i="3"/>
  <c r="B67" i="3"/>
  <c r="C67" i="3"/>
  <c r="D67" i="3"/>
  <c r="E67" i="3"/>
  <c r="F67" i="3"/>
  <c r="H67" i="3"/>
  <c r="A68" i="3"/>
  <c r="B1" i="3"/>
  <c r="D1" i="3"/>
  <c r="H1" i="3"/>
  <c r="I1" i="3"/>
  <c r="L1" i="3"/>
  <c r="A1" i="3"/>
  <c r="E68" i="1"/>
  <c r="E67" i="1"/>
  <c r="E66" i="1"/>
  <c r="E65" i="1"/>
  <c r="E63" i="1"/>
  <c r="E62" i="1"/>
  <c r="E64" i="1"/>
  <c r="D60" i="1"/>
  <c r="E60" i="1"/>
  <c r="E59" i="1"/>
  <c r="E58" i="1"/>
  <c r="E56" i="1"/>
  <c r="E55" i="1"/>
  <c r="E54" i="1"/>
  <c r="E53" i="1"/>
  <c r="E52" i="1"/>
  <c r="E51" i="1"/>
  <c r="E50" i="1"/>
  <c r="E49" i="1"/>
  <c r="D46" i="1"/>
  <c r="D47" i="1"/>
  <c r="E47" i="1"/>
  <c r="E46" i="1"/>
  <c r="E45" i="1"/>
  <c r="E42" i="1"/>
  <c r="E43" i="1"/>
  <c r="E41" i="1"/>
  <c r="E40" i="1"/>
  <c r="E39" i="1"/>
  <c r="E38" i="1"/>
  <c r="E36" i="1"/>
  <c r="E35" i="1"/>
  <c r="E33" i="1"/>
  <c r="E32" i="1"/>
  <c r="E31" i="1"/>
  <c r="M8" i="1"/>
  <c r="M9" i="1"/>
  <c r="L9" i="1"/>
  <c r="E28" i="1"/>
  <c r="E29" i="1"/>
  <c r="E27" i="1"/>
  <c r="E24" i="1"/>
  <c r="E25" i="1"/>
  <c r="E23" i="1"/>
  <c r="E17" i="1"/>
  <c r="E18" i="1"/>
  <c r="E19" i="1"/>
  <c r="E20" i="1"/>
  <c r="E21" i="1"/>
  <c r="E16" i="1"/>
  <c r="E12" i="1"/>
  <c r="C13" i="1"/>
  <c r="E13" i="1"/>
  <c r="E14" i="1"/>
  <c r="L7" i="1"/>
  <c r="M7" i="1"/>
  <c r="L8" i="1"/>
  <c r="M3" i="1"/>
  <c r="M4" i="1"/>
  <c r="M5" i="1"/>
  <c r="M6" i="1"/>
  <c r="L6" i="1"/>
  <c r="L4" i="1"/>
  <c r="L5" i="1"/>
  <c r="L3" i="1"/>
  <c r="B3" i="1"/>
  <c r="E26" i="1"/>
  <c r="B8" i="1"/>
  <c r="C68" i="3"/>
  <c r="D68" i="3"/>
  <c r="E69" i="1"/>
</calcChain>
</file>

<file path=xl/sharedStrings.xml><?xml version="1.0" encoding="utf-8"?>
<sst xmlns="http://schemas.openxmlformats.org/spreadsheetml/2006/main" count="162" uniqueCount="92">
  <si>
    <t>Project Name</t>
  </si>
  <si>
    <t>Project Status:</t>
  </si>
  <si>
    <t>&lt;-</t>
  </si>
  <si>
    <t>Values automatically update</t>
  </si>
  <si>
    <t>Project Manager</t>
  </si>
  <si>
    <t>Complete</t>
  </si>
  <si>
    <t>Project Deliverable</t>
  </si>
  <si>
    <t>In Progress</t>
  </si>
  <si>
    <t>Scope Statement:</t>
  </si>
  <si>
    <t>Not Started</t>
  </si>
  <si>
    <t>OverDue</t>
  </si>
  <si>
    <t>Start Date</t>
  </si>
  <si>
    <t>Expected End Date</t>
  </si>
  <si>
    <t>Overall Progress</t>
  </si>
  <si>
    <t>Note - Percentage is provided by ALL items completed divided by the amount of cells not empty</t>
  </si>
  <si>
    <t>Tasks</t>
  </si>
  <si>
    <t>Responsible</t>
  </si>
  <si>
    <t>Start</t>
  </si>
  <si>
    <t>End</t>
  </si>
  <si>
    <t>Days</t>
  </si>
  <si>
    <t>Status</t>
  </si>
  <si>
    <t>isComplete</t>
  </si>
  <si>
    <t>Project Team</t>
  </si>
  <si>
    <t>Launch</t>
  </si>
  <si>
    <t>Resource Sheet</t>
  </si>
  <si>
    <t>Name</t>
  </si>
  <si>
    <t>Role</t>
  </si>
  <si>
    <t>Justin Goulet</t>
  </si>
  <si>
    <t>Chris Larsen</t>
  </si>
  <si>
    <t>Mikal Callahan</t>
  </si>
  <si>
    <t>Brock Corbett</t>
  </si>
  <si>
    <t>DBA / Developer</t>
  </si>
  <si>
    <t>UX / UI Designer</t>
  </si>
  <si>
    <t>Developer</t>
  </si>
  <si>
    <t>Rate</t>
  </si>
  <si>
    <t>Time Dimension</t>
  </si>
  <si>
    <t>Time Worked</t>
  </si>
  <si>
    <t>Accumulated Cost</t>
  </si>
  <si>
    <t>Work Assigned</t>
  </si>
  <si>
    <t>Work Completed</t>
  </si>
  <si>
    <t>Resources</t>
  </si>
  <si>
    <t>Shaun-Inn Wu</t>
  </si>
  <si>
    <t>Project Director</t>
  </si>
  <si>
    <t>N /A</t>
  </si>
  <si>
    <t>N / A</t>
  </si>
  <si>
    <t>Introduction to Course</t>
  </si>
  <si>
    <t>Syllabus / Project Introduction</t>
  </si>
  <si>
    <t>Client Presentation / Team Formation</t>
  </si>
  <si>
    <t>JAD 1</t>
  </si>
  <si>
    <t>Meeting Agenda</t>
  </si>
  <si>
    <t>Meeting</t>
  </si>
  <si>
    <t>Meeting Notes</t>
  </si>
  <si>
    <t>Setup Client Communications</t>
  </si>
  <si>
    <t>Research Possible Workflow Solutions</t>
  </si>
  <si>
    <t>Create Sketch of Proposed Solution</t>
  </si>
  <si>
    <t>Report 1</t>
  </si>
  <si>
    <t>Create Report</t>
  </si>
  <si>
    <t>Feedback on Report</t>
  </si>
  <si>
    <t>Submit Report 1</t>
  </si>
  <si>
    <t>JAD 2</t>
  </si>
  <si>
    <t>Hours</t>
  </si>
  <si>
    <t>All</t>
  </si>
  <si>
    <t>Report 2</t>
  </si>
  <si>
    <t>Submit Report 2</t>
  </si>
  <si>
    <t>Decision Matrix</t>
  </si>
  <si>
    <t>D3 / D4 &amp; Others: Cost / Features</t>
  </si>
  <si>
    <t>Create Editable Decision Matrix</t>
  </si>
  <si>
    <t>Product</t>
  </si>
  <si>
    <t>User Manual</t>
  </si>
  <si>
    <t>Skelaton Product</t>
  </si>
  <si>
    <t>Development Team</t>
  </si>
  <si>
    <t>Developers</t>
  </si>
  <si>
    <t>Prototype 1</t>
  </si>
  <si>
    <t>Report 3</t>
  </si>
  <si>
    <t>Submit Report 3</t>
  </si>
  <si>
    <t>Project</t>
  </si>
  <si>
    <t>Updates to current Docs</t>
  </si>
  <si>
    <t>Working prototype of simple theme</t>
  </si>
  <si>
    <t>Complete code for implementing prototype</t>
  </si>
  <si>
    <t>Initial documentation for implementing prototype</t>
  </si>
  <si>
    <t>Prototype 2</t>
  </si>
  <si>
    <t>Submit Report 4</t>
  </si>
  <si>
    <t>Report 4</t>
  </si>
  <si>
    <t>Workflow JS Widget</t>
  </si>
  <si>
    <t>Two or more working prototypes</t>
  </si>
  <si>
    <t>Final Report</t>
  </si>
  <si>
    <t>Final Report Paper</t>
  </si>
  <si>
    <t>Submit Report</t>
  </si>
  <si>
    <t>Presentation Coaching</t>
  </si>
  <si>
    <t>Presentation</t>
  </si>
  <si>
    <t>Person Assigned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</si>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</sst>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[$-409]dddd\,\ mmmm\ dd\,\ 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9" tint="-0.2499465926084170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1F60"/>
      <name val="Calibri"/>
      <family val="2"/>
      <scheme val="minor"/>
    </font>
    <font>
      <b/>
      <sz val="11"/>
      <color rgb="FF001F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1F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3" fillId="0" borderId="0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Border="1"/>
    <xf numFmtId="0" fontId="0" fillId="0" borderId="0" xfId="0" applyAlignment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8" fillId="0" borderId="0" xfId="0" applyFont="1" applyBorder="1"/>
    <xf numFmtId="0" fontId="15" fillId="5" borderId="8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10" fontId="16" fillId="0" borderId="0" xfId="0" applyNumberFormat="1" applyFont="1" applyBorder="1" applyAlignment="1">
      <alignment horizontal="right" vertical="center"/>
    </xf>
    <xf numFmtId="0" fontId="12" fillId="0" borderId="6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44" fontId="0" fillId="0" borderId="0" xfId="7" applyFont="1"/>
    <xf numFmtId="0" fontId="18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19" fillId="0" borderId="0" xfId="0" applyFont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9"/>
    </xf>
    <xf numFmtId="0" fontId="18" fillId="0" borderId="0" xfId="0" applyFont="1"/>
    <xf numFmtId="0" fontId="20" fillId="6" borderId="1" xfId="0" applyFont="1" applyFill="1" applyBorder="1" applyAlignment="1">
      <alignment horizontal="center"/>
    </xf>
    <xf numFmtId="164" fontId="20" fillId="6" borderId="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0" fillId="7" borderId="0" xfId="0" applyFill="1"/>
  </cellXfs>
  <cellStyles count="8">
    <cellStyle name="Currency" xfId="7" builtinId="4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5" builtinId="9" hidden="1"/>
    <cellStyle name="Hyperlink" xfId="1" builtinId="8" hidden="1"/>
    <cellStyle name="Hyperlink" xfId="3" builtinId="8" hidden="1"/>
    <cellStyle name="Normal" xfId="0" builtinId="0"/>
  </cellStyles>
  <dxfs count="614"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theme="9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z val="11"/>
        <color rgb="FF008000"/>
      </font>
      <numFmt numFmtId="0" formatCode="General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m/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m/d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>
          <bgColor rgb="FFC00000"/>
        </patternFill>
      </fill>
    </dxf>
    <dxf>
      <font>
        <color rgb="FF00B050"/>
      </font>
    </dxf>
    <dxf>
      <font>
        <color theme="9"/>
      </font>
      <fill>
        <patternFill patternType="none">
          <bgColor auto="1"/>
        </patternFill>
      </fill>
    </dxf>
    <dxf>
      <font>
        <color rgb="FFC00000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m/d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m/d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001F60"/>
      <color rgb="FFD9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Plan and Gantt'!$A$12:$A$69</c:f>
              <c:strCache>
                <c:ptCount val="58"/>
                <c:pt idx="0">
                  <c:v>Introduction to Course</c:v>
                </c:pt>
                <c:pt idx="1">
                  <c:v>Syllabus / Project Introduction</c:v>
                </c:pt>
                <c:pt idx="2">
                  <c:v>Client Presentation / Team Formation</c:v>
                </c:pt>
                <c:pt idx="3">
                  <c:v>JAD 1</c:v>
                </c:pt>
                <c:pt idx="4">
                  <c:v>Meeting Agenda</c:v>
                </c:pt>
                <c:pt idx="5">
                  <c:v>Meeting</c:v>
                </c:pt>
                <c:pt idx="6">
                  <c:v>Meeting Notes</c:v>
                </c:pt>
                <c:pt idx="7">
                  <c:v>Setup Client Communications</c:v>
                </c:pt>
                <c:pt idx="8">
                  <c:v>Research Possible Workflow Solutions</c:v>
                </c:pt>
                <c:pt idx="9">
                  <c:v>Create Sketch of Proposed Solution</c:v>
                </c:pt>
                <c:pt idx="10">
                  <c:v>Report 1</c:v>
                </c:pt>
                <c:pt idx="11">
                  <c:v>Create Report</c:v>
                </c:pt>
                <c:pt idx="12">
                  <c:v>Feedback on Report</c:v>
                </c:pt>
                <c:pt idx="13">
                  <c:v>Submit Report 1</c:v>
                </c:pt>
                <c:pt idx="14">
                  <c:v>JAD 2</c:v>
                </c:pt>
                <c:pt idx="15">
                  <c:v>Meeting Agenda</c:v>
                </c:pt>
                <c:pt idx="16">
                  <c:v>Meeting</c:v>
                </c:pt>
                <c:pt idx="17">
                  <c:v>Meeting Notes</c:v>
                </c:pt>
                <c:pt idx="18">
                  <c:v>Report 2</c:v>
                </c:pt>
                <c:pt idx="19">
                  <c:v>Create Report</c:v>
                </c:pt>
                <c:pt idx="20">
                  <c:v>Feedback on Report</c:v>
                </c:pt>
                <c:pt idx="21">
                  <c:v>Submit Report 2</c:v>
                </c:pt>
                <c:pt idx="22">
                  <c:v>Decision Matrix</c:v>
                </c:pt>
                <c:pt idx="23">
                  <c:v>D3 / D4 &amp; Others: Cost / Features</c:v>
                </c:pt>
                <c:pt idx="24">
                  <c:v>Create Editable Decision Matrix</c:v>
                </c:pt>
                <c:pt idx="25">
                  <c:v>Product</c:v>
                </c:pt>
                <c:pt idx="26">
                  <c:v>User Manual</c:v>
                </c:pt>
                <c:pt idx="27">
                  <c:v>Skelaton Product</c:v>
                </c:pt>
                <c:pt idx="28">
                  <c:v>Prototype 1</c:v>
                </c:pt>
                <c:pt idx="29">
                  <c:v>Meeting Agenda</c:v>
                </c:pt>
                <c:pt idx="30">
                  <c:v>Meeting</c:v>
                </c:pt>
                <c:pt idx="31">
                  <c:v>Meeting Notes</c:v>
                </c:pt>
                <c:pt idx="32">
                  <c:v>Report 3</c:v>
                </c:pt>
                <c:pt idx="33">
                  <c:v>Create Report</c:v>
                </c:pt>
                <c:pt idx="34">
                  <c:v>Feedback on Report</c:v>
                </c:pt>
                <c:pt idx="35">
                  <c:v>Submit Report 3</c:v>
                </c:pt>
                <c:pt idx="36">
                  <c:v>Project</c:v>
                </c:pt>
                <c:pt idx="37">
                  <c:v>Updates to current Docs</c:v>
                </c:pt>
                <c:pt idx="38">
                  <c:v>Working prototype of simple theme</c:v>
                </c:pt>
                <c:pt idx="39">
                  <c:v>Complete code for implementing prototype</c:v>
                </c:pt>
                <c:pt idx="40">
                  <c:v>Initial documentation for implementing prototype</c:v>
                </c:pt>
                <c:pt idx="41">
                  <c:v>Prototype 2</c:v>
                </c:pt>
                <c:pt idx="42">
                  <c:v>Meeting Agenda</c:v>
                </c:pt>
                <c:pt idx="43">
                  <c:v>Meeting</c:v>
                </c:pt>
                <c:pt idx="44">
                  <c:v>Meeting Notes</c:v>
                </c:pt>
                <c:pt idx="45">
                  <c:v>Report 4</c:v>
                </c:pt>
                <c:pt idx="46">
                  <c:v>Create Report</c:v>
                </c:pt>
                <c:pt idx="47">
                  <c:v>Feedback on Report</c:v>
                </c:pt>
                <c:pt idx="48">
                  <c:v>Submit Report 4</c:v>
                </c:pt>
                <c:pt idx="49">
                  <c:v>Project</c:v>
                </c:pt>
                <c:pt idx="50">
                  <c:v>Updates to current Docs</c:v>
                </c:pt>
                <c:pt idx="51">
                  <c:v>Two or more working prototypes</c:v>
                </c:pt>
                <c:pt idx="52">
                  <c:v>Final Report</c:v>
                </c:pt>
                <c:pt idx="53">
                  <c:v>Final Report Paper</c:v>
                </c:pt>
                <c:pt idx="54">
                  <c:v>Submit Report</c:v>
                </c:pt>
                <c:pt idx="55">
                  <c:v>Presentation Coaching</c:v>
                </c:pt>
                <c:pt idx="56">
                  <c:v>Presentation</c:v>
                </c:pt>
                <c:pt idx="57">
                  <c:v>Launch</c:v>
                </c:pt>
              </c:strCache>
            </c:strRef>
          </c:cat>
          <c:val>
            <c:numRef>
              <c:f>'Project Plan and Gantt'!$C$12:$C$69</c:f>
              <c:numCache>
                <c:formatCode>m/d;@</c:formatCode>
                <c:ptCount val="58"/>
                <c:pt idx="0">
                  <c:v>42759.0</c:v>
                </c:pt>
                <c:pt idx="1">
                  <c:v>42760.0</c:v>
                </c:pt>
                <c:pt idx="2">
                  <c:v>42766.0</c:v>
                </c:pt>
                <c:pt idx="4">
                  <c:v>42773.0</c:v>
                </c:pt>
                <c:pt idx="5">
                  <c:v>42774.0</c:v>
                </c:pt>
                <c:pt idx="6">
                  <c:v>42775.0</c:v>
                </c:pt>
                <c:pt idx="7">
                  <c:v>42774.0</c:v>
                </c:pt>
                <c:pt idx="8">
                  <c:v>42775.0</c:v>
                </c:pt>
                <c:pt idx="9">
                  <c:v>42788.0</c:v>
                </c:pt>
                <c:pt idx="11">
                  <c:v>42776.0</c:v>
                </c:pt>
                <c:pt idx="12">
                  <c:v>42782.0</c:v>
                </c:pt>
                <c:pt idx="13">
                  <c:v>42782.0</c:v>
                </c:pt>
                <c:pt idx="15">
                  <c:v>42787.0</c:v>
                </c:pt>
                <c:pt idx="16">
                  <c:v>42788.0</c:v>
                </c:pt>
                <c:pt idx="17">
                  <c:v>42788.0</c:v>
                </c:pt>
                <c:pt idx="19">
                  <c:v>42789.0</c:v>
                </c:pt>
                <c:pt idx="20">
                  <c:v>42794.0</c:v>
                </c:pt>
                <c:pt idx="21">
                  <c:v>42801.0</c:v>
                </c:pt>
                <c:pt idx="23">
                  <c:v>42794.0</c:v>
                </c:pt>
                <c:pt idx="24">
                  <c:v>42794.0</c:v>
                </c:pt>
                <c:pt idx="26">
                  <c:v>42794.0</c:v>
                </c:pt>
                <c:pt idx="27">
                  <c:v>42794.0</c:v>
                </c:pt>
                <c:pt idx="29">
                  <c:v>42808.0</c:v>
                </c:pt>
                <c:pt idx="30">
                  <c:v>42809.0</c:v>
                </c:pt>
                <c:pt idx="31">
                  <c:v>42809.0</c:v>
                </c:pt>
                <c:pt idx="33">
                  <c:v>42817.0</c:v>
                </c:pt>
                <c:pt idx="34">
                  <c:v>42824.0</c:v>
                </c:pt>
                <c:pt idx="35">
                  <c:v>42829.0</c:v>
                </c:pt>
                <c:pt idx="37">
                  <c:v>42809.0</c:v>
                </c:pt>
                <c:pt idx="38">
                  <c:v>42809.0</c:v>
                </c:pt>
                <c:pt idx="39">
                  <c:v>42809.0</c:v>
                </c:pt>
                <c:pt idx="40">
                  <c:v>42809.0</c:v>
                </c:pt>
                <c:pt idx="42">
                  <c:v>42829.0</c:v>
                </c:pt>
                <c:pt idx="43">
                  <c:v>42830.0</c:v>
                </c:pt>
                <c:pt idx="44">
                  <c:v>42830.0</c:v>
                </c:pt>
                <c:pt idx="46">
                  <c:v>42838.0</c:v>
                </c:pt>
                <c:pt idx="47">
                  <c:v>42845.0</c:v>
                </c:pt>
                <c:pt idx="48">
                  <c:v>42850.0</c:v>
                </c:pt>
                <c:pt idx="50">
                  <c:v>42845.0</c:v>
                </c:pt>
                <c:pt idx="51">
                  <c:v>42845.0</c:v>
                </c:pt>
                <c:pt idx="53">
                  <c:v>42830.0</c:v>
                </c:pt>
                <c:pt idx="54">
                  <c:v>42871.0</c:v>
                </c:pt>
                <c:pt idx="55">
                  <c:v>42871.0</c:v>
                </c:pt>
                <c:pt idx="56">
                  <c:v>42873.0</c:v>
                </c:pt>
                <c:pt idx="57">
                  <c:v>42766.0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6-4C1D-B716-8A5E2D1409D6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EE6-4C1D-B716-8A5E2D1409D6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EE6-4C1D-B716-8A5E2D1409D6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EE6-4C1D-B716-8A5E2D1409D6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EE6-4C1D-B716-8A5E2D1409D6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EE6-4C1D-B716-8A5E2D1409D6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EE6-4C1D-B716-8A5E2D1409D6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EE6-4C1D-B716-8A5E2D1409D6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EE6-4C1D-B716-8A5E2D1409D6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EE6-4C1D-B716-8A5E2D1409D6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6EE6-4C1D-B716-8A5E2D1409D6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6EE6-4C1D-B716-8A5E2D1409D6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6EE6-4C1D-B716-8A5E2D1409D6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6EE6-4C1D-B716-8A5E2D1409D6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6EE6-4C1D-B716-8A5E2D1409D6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6EE6-4C1D-B716-8A5E2D1409D6}"/>
              </c:ext>
            </c:extLst>
          </c:dPt>
          <c:cat>
            <c:strRef>
              <c:f>'Project Plan and Gantt'!$A$12:$A$69</c:f>
              <c:strCache>
                <c:ptCount val="58"/>
                <c:pt idx="0">
                  <c:v>Introduction to Course</c:v>
                </c:pt>
                <c:pt idx="1">
                  <c:v>Syllabus / Project Introduction</c:v>
                </c:pt>
                <c:pt idx="2">
                  <c:v>Client Presentation / Team Formation</c:v>
                </c:pt>
                <c:pt idx="3">
                  <c:v>JAD 1</c:v>
                </c:pt>
                <c:pt idx="4">
                  <c:v>Meeting Agenda</c:v>
                </c:pt>
                <c:pt idx="5">
                  <c:v>Meeting</c:v>
                </c:pt>
                <c:pt idx="6">
                  <c:v>Meeting Notes</c:v>
                </c:pt>
                <c:pt idx="7">
                  <c:v>Setup Client Communications</c:v>
                </c:pt>
                <c:pt idx="8">
                  <c:v>Research Possible Workflow Solutions</c:v>
                </c:pt>
                <c:pt idx="9">
                  <c:v>Create Sketch of Proposed Solution</c:v>
                </c:pt>
                <c:pt idx="10">
                  <c:v>Report 1</c:v>
                </c:pt>
                <c:pt idx="11">
                  <c:v>Create Report</c:v>
                </c:pt>
                <c:pt idx="12">
                  <c:v>Feedback on Report</c:v>
                </c:pt>
                <c:pt idx="13">
                  <c:v>Submit Report 1</c:v>
                </c:pt>
                <c:pt idx="14">
                  <c:v>JAD 2</c:v>
                </c:pt>
                <c:pt idx="15">
                  <c:v>Meeting Agenda</c:v>
                </c:pt>
                <c:pt idx="16">
                  <c:v>Meeting</c:v>
                </c:pt>
                <c:pt idx="17">
                  <c:v>Meeting Notes</c:v>
                </c:pt>
                <c:pt idx="18">
                  <c:v>Report 2</c:v>
                </c:pt>
                <c:pt idx="19">
                  <c:v>Create Report</c:v>
                </c:pt>
                <c:pt idx="20">
                  <c:v>Feedback on Report</c:v>
                </c:pt>
                <c:pt idx="21">
                  <c:v>Submit Report 2</c:v>
                </c:pt>
                <c:pt idx="22">
                  <c:v>Decision Matrix</c:v>
                </c:pt>
                <c:pt idx="23">
                  <c:v>D3 / D4 &amp; Others: Cost / Features</c:v>
                </c:pt>
                <c:pt idx="24">
                  <c:v>Create Editable Decision Matrix</c:v>
                </c:pt>
                <c:pt idx="25">
                  <c:v>Product</c:v>
                </c:pt>
                <c:pt idx="26">
                  <c:v>User Manual</c:v>
                </c:pt>
                <c:pt idx="27">
                  <c:v>Skelaton Product</c:v>
                </c:pt>
                <c:pt idx="28">
                  <c:v>Prototype 1</c:v>
                </c:pt>
                <c:pt idx="29">
                  <c:v>Meeting Agenda</c:v>
                </c:pt>
                <c:pt idx="30">
                  <c:v>Meeting</c:v>
                </c:pt>
                <c:pt idx="31">
                  <c:v>Meeting Notes</c:v>
                </c:pt>
                <c:pt idx="32">
                  <c:v>Report 3</c:v>
                </c:pt>
                <c:pt idx="33">
                  <c:v>Create Report</c:v>
                </c:pt>
                <c:pt idx="34">
                  <c:v>Feedback on Report</c:v>
                </c:pt>
                <c:pt idx="35">
                  <c:v>Submit Report 3</c:v>
                </c:pt>
                <c:pt idx="36">
                  <c:v>Project</c:v>
                </c:pt>
                <c:pt idx="37">
                  <c:v>Updates to current Docs</c:v>
                </c:pt>
                <c:pt idx="38">
                  <c:v>Working prototype of simple theme</c:v>
                </c:pt>
                <c:pt idx="39">
                  <c:v>Complete code for implementing prototype</c:v>
                </c:pt>
                <c:pt idx="40">
                  <c:v>Initial documentation for implementing prototype</c:v>
                </c:pt>
                <c:pt idx="41">
                  <c:v>Prototype 2</c:v>
                </c:pt>
                <c:pt idx="42">
                  <c:v>Meeting Agenda</c:v>
                </c:pt>
                <c:pt idx="43">
                  <c:v>Meeting</c:v>
                </c:pt>
                <c:pt idx="44">
                  <c:v>Meeting Notes</c:v>
                </c:pt>
                <c:pt idx="45">
                  <c:v>Report 4</c:v>
                </c:pt>
                <c:pt idx="46">
                  <c:v>Create Report</c:v>
                </c:pt>
                <c:pt idx="47">
                  <c:v>Feedback on Report</c:v>
                </c:pt>
                <c:pt idx="48">
                  <c:v>Submit Report 4</c:v>
                </c:pt>
                <c:pt idx="49">
                  <c:v>Project</c:v>
                </c:pt>
                <c:pt idx="50">
                  <c:v>Updates to current Docs</c:v>
                </c:pt>
                <c:pt idx="51">
                  <c:v>Two or more working prototypes</c:v>
                </c:pt>
                <c:pt idx="52">
                  <c:v>Final Report</c:v>
                </c:pt>
                <c:pt idx="53">
                  <c:v>Final Report Paper</c:v>
                </c:pt>
                <c:pt idx="54">
                  <c:v>Submit Report</c:v>
                </c:pt>
                <c:pt idx="55">
                  <c:v>Presentation Coaching</c:v>
                </c:pt>
                <c:pt idx="56">
                  <c:v>Presentation</c:v>
                </c:pt>
                <c:pt idx="57">
                  <c:v>Launch</c:v>
                </c:pt>
              </c:strCache>
            </c:strRef>
          </c:cat>
          <c:val>
            <c:numRef>
              <c:f>'Project Plan and Gantt'!$E$12:$E$69</c:f>
              <c:numCache>
                <c:formatCode>General</c:formatCode>
                <c:ptCount val="58"/>
                <c:pt idx="0">
                  <c:v>1.0</c:v>
                </c:pt>
                <c:pt idx="1">
                  <c:v>6.0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13.0</c:v>
                </c:pt>
                <c:pt idx="9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4.0</c:v>
                </c:pt>
                <c:pt idx="20">
                  <c:v>7.0</c:v>
                </c:pt>
                <c:pt idx="21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15.0</c:v>
                </c:pt>
                <c:pt idx="27">
                  <c:v>15.0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3">
                  <c:v>5.0</c:v>
                </c:pt>
                <c:pt idx="34">
                  <c:v>1.0</c:v>
                </c:pt>
                <c:pt idx="35">
                  <c:v>1.0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6">
                  <c:v>5.0</c:v>
                </c:pt>
                <c:pt idx="47">
                  <c:v>1.0</c:v>
                </c:pt>
                <c:pt idx="48">
                  <c:v>1.0</c:v>
                </c:pt>
                <c:pt idx="50">
                  <c:v>14.0</c:v>
                </c:pt>
                <c:pt idx="51">
                  <c:v>14.0</c:v>
                </c:pt>
                <c:pt idx="52">
                  <c:v>0.0</c:v>
                </c:pt>
                <c:pt idx="53">
                  <c:v>41.0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107.0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6EE6-4C1D-B716-8A5E2D14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70133232"/>
        <c:axId val="-1370130208"/>
      </c:barChart>
      <c:catAx>
        <c:axId val="-1370133232"/>
        <c:scaling>
          <c:orientation val="maxMin"/>
        </c:scaling>
        <c:delete val="0"/>
        <c:axPos val="l"/>
        <c:numFmt formatCode="m/d/yyyy" sourceLinked="0"/>
        <c:majorTickMark val="out"/>
        <c:minorTickMark val="none"/>
        <c:tickLblPos val="nextTo"/>
        <c:crossAx val="-1370130208"/>
        <c:crosses val="autoZero"/>
        <c:auto val="1"/>
        <c:lblAlgn val="ctr"/>
        <c:lblOffset val="100"/>
        <c:noMultiLvlLbl val="0"/>
      </c:catAx>
      <c:valAx>
        <c:axId val="-1370130208"/>
        <c:scaling>
          <c:orientation val="minMax"/>
          <c:max val="42872.0"/>
          <c:min val="42759.0"/>
        </c:scaling>
        <c:delete val="0"/>
        <c:axPos val="t"/>
        <c:majorGridlines/>
        <c:numFmt formatCode="m/d;@" sourceLinked="1"/>
        <c:majorTickMark val="none"/>
        <c:minorTickMark val="in"/>
        <c:tickLblPos val="nextTo"/>
        <c:spPr>
          <a:ln/>
        </c:spPr>
        <c:crossAx val="-1370133232"/>
        <c:crosses val="autoZero"/>
        <c:crossBetween val="between"/>
        <c:majorUnit val="7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133350</xdr:rowOff>
    </xdr:from>
    <xdr:to>
      <xdr:col>27</xdr:col>
      <xdr:colOff>81643</xdr:colOff>
      <xdr:row>69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1:H69" totalsRowShown="0" headerRowDxfId="613" tableBorderDxfId="612">
  <autoFilter ref="A11:H69"/>
  <tableColumns count="8">
    <tableColumn id="1" name="Tasks" dataDxfId="611"/>
    <tableColumn id="2" name="Responsible" dataDxfId="610"/>
    <tableColumn id="3" name="Start" dataDxfId="609"/>
    <tableColumn id="4" name="End" dataDxfId="608"/>
    <tableColumn id="5" name="Days" dataDxfId="607"/>
    <tableColumn id="7" name="Hours" dataDxfId="604"/>
    <tableColumn id="6" name="Status" dataDxfId="606"/>
    <tableColumn id="8" name="isComplete" dataDxfId="60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0:J68" totalsRowShown="0">
  <autoFilter ref="A10:J68"/>
  <tableColumns count="10">
    <tableColumn id="1" name="Tasks" dataDxfId="446">
      <calculatedColumnFormula>'Project Plan and Gantt'!A12</calculatedColumnFormula>
    </tableColumn>
    <tableColumn id="2" name="Responsible" dataDxfId="445">
      <calculatedColumnFormula>'Project Plan and Gantt'!B12</calculatedColumnFormula>
    </tableColumn>
    <tableColumn id="3" name="Start" dataDxfId="444">
      <calculatedColumnFormula>'Project Plan and Gantt'!C12</calculatedColumnFormula>
    </tableColumn>
    <tableColumn id="4" name="End" dataDxfId="443">
      <calculatedColumnFormula>'Project Plan and Gantt'!D12</calculatedColumnFormula>
    </tableColumn>
    <tableColumn id="5" name="Days" dataDxfId="442">
      <calculatedColumnFormula>'Project Plan and Gantt'!E12</calculatedColumnFormula>
    </tableColumn>
    <tableColumn id="6" name="Hours" dataDxfId="441">
      <calculatedColumnFormula>'Project Plan and Gantt'!F12</calculatedColumnFormula>
    </tableColumn>
    <tableColumn id="7" name="Status" dataDxfId="440">
      <calculatedColumnFormula>'Project Plan and Gantt'!G12</calculatedColumnFormula>
    </tableColumn>
    <tableColumn id="8" name="isComplete" dataDxfId="439">
      <calculatedColumnFormula>'Project Plan and Gantt'!H12</calculatedColumnFormula>
    </tableColumn>
    <tableColumn id="9" name="Person Assigned" dataDxfId="603">
      <calculatedColumnFormula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calculatedColumnFormula>
    </tableColumn>
    <tableColumn id="10" name="Total Hour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P70"/>
  <sheetViews>
    <sheetView topLeftCell="A16" workbookViewId="0">
      <selection activeCell="G32" sqref="G32"/>
    </sheetView>
  </sheetViews>
  <sheetFormatPr baseColWidth="10" defaultColWidth="11" defaultRowHeight="16" x14ac:dyDescent="0.2"/>
  <cols>
    <col min="1" max="1" width="41.83203125" bestFit="1" customWidth="1"/>
    <col min="2" max="2" width="31.83203125" bestFit="1" customWidth="1"/>
    <col min="3" max="6" width="10.83203125" customWidth="1"/>
    <col min="7" max="8" width="13.6640625" customWidth="1"/>
    <col min="12" max="12" width="13" bestFit="1" customWidth="1"/>
    <col min="13" max="13" width="14.6640625" bestFit="1" customWidth="1"/>
  </cols>
  <sheetData>
    <row r="2" spans="1:16" ht="19" x14ac:dyDescent="0.25">
      <c r="A2" s="2" t="s">
        <v>0</v>
      </c>
      <c r="B2" s="6" t="s">
        <v>83</v>
      </c>
      <c r="C2" s="1"/>
      <c r="D2" s="33" t="s">
        <v>1</v>
      </c>
      <c r="E2" s="34"/>
      <c r="F2" s="34"/>
      <c r="G2" s="35"/>
      <c r="H2" s="28" t="s">
        <v>2</v>
      </c>
      <c r="I2" t="s">
        <v>3</v>
      </c>
      <c r="L2" s="52" t="s">
        <v>40</v>
      </c>
      <c r="M2" s="52"/>
    </row>
    <row r="3" spans="1:16" ht="19" x14ac:dyDescent="0.25">
      <c r="A3" s="2" t="s">
        <v>4</v>
      </c>
      <c r="B3" s="6" t="str">
        <f>Resources!A4</f>
        <v>Justin Goulet</v>
      </c>
      <c r="C3" s="1"/>
      <c r="D3" s="37" t="s">
        <v>5</v>
      </c>
      <c r="E3" s="38"/>
      <c r="F3" s="29"/>
      <c r="G3" s="25">
        <f ca="1">COUNTIF(G12:G69, "Complete")</f>
        <v>18</v>
      </c>
      <c r="H3" s="19"/>
      <c r="L3" s="52" t="str">
        <f>Resources!A4</f>
        <v>Justin Goulet</v>
      </c>
      <c r="M3" s="52" t="str">
        <f>Resources!B4</f>
        <v>Project Manager</v>
      </c>
    </row>
    <row r="4" spans="1:16" ht="19" x14ac:dyDescent="0.25">
      <c r="A4" s="2" t="s">
        <v>6</v>
      </c>
      <c r="B4" s="6"/>
      <c r="C4" s="1"/>
      <c r="D4" s="39" t="s">
        <v>7</v>
      </c>
      <c r="E4" s="40"/>
      <c r="F4" s="30"/>
      <c r="G4" s="26">
        <f ca="1">COUNTIF(G12:G69, "In Progress")</f>
        <v>3</v>
      </c>
      <c r="H4" s="19"/>
      <c r="L4" s="52" t="str">
        <f>Resources!A5</f>
        <v>Chris Larsen</v>
      </c>
      <c r="M4" s="52" t="str">
        <f>Resources!B5</f>
        <v>DBA / Developer</v>
      </c>
    </row>
    <row r="5" spans="1:16" ht="19" x14ac:dyDescent="0.25">
      <c r="A5" s="2" t="s">
        <v>8</v>
      </c>
      <c r="B5" s="1"/>
      <c r="C5" s="1"/>
      <c r="D5" s="41" t="s">
        <v>9</v>
      </c>
      <c r="E5" s="42"/>
      <c r="F5" s="31"/>
      <c r="G5" s="26">
        <f ca="1">COUNTIF(G12:G69, "Not Started")</f>
        <v>23</v>
      </c>
      <c r="H5" s="19"/>
      <c r="I5" s="17"/>
      <c r="L5" s="52" t="str">
        <f>Resources!A6</f>
        <v>Mikal Callahan</v>
      </c>
      <c r="M5" s="52" t="str">
        <f>Resources!B6</f>
        <v>UX / UI Designer</v>
      </c>
      <c r="P5" s="17"/>
    </row>
    <row r="6" spans="1:16" x14ac:dyDescent="0.2">
      <c r="B6" s="1"/>
      <c r="C6" s="1"/>
      <c r="D6" s="43" t="s">
        <v>10</v>
      </c>
      <c r="E6" s="44"/>
      <c r="F6" s="32"/>
      <c r="G6" s="27">
        <f ca="1">COUNTIF(G12:G69, "OverDue")</f>
        <v>0</v>
      </c>
      <c r="H6" s="19"/>
      <c r="I6" s="17"/>
      <c r="L6" s="52" t="str">
        <f>Resources!A7</f>
        <v>Brock Corbett</v>
      </c>
      <c r="M6" s="52" t="str">
        <f>Resources!B7</f>
        <v>Developer</v>
      </c>
      <c r="P6" s="17"/>
    </row>
    <row r="7" spans="1:16" ht="19" x14ac:dyDescent="0.25">
      <c r="A7" s="2" t="s">
        <v>11</v>
      </c>
      <c r="B7" s="18">
        <v>42766</v>
      </c>
      <c r="C7" s="1"/>
      <c r="I7" s="17"/>
      <c r="L7" s="52" t="str">
        <f>Resources!A8</f>
        <v>Shaun-Inn Wu</v>
      </c>
      <c r="M7" s="52" t="str">
        <f>Resources!B8</f>
        <v>Project Director</v>
      </c>
    </row>
    <row r="8" spans="1:16" ht="19" x14ac:dyDescent="0.25">
      <c r="A8" s="24" t="s">
        <v>12</v>
      </c>
      <c r="B8" s="18">
        <f>MAX(D12:D68)</f>
        <v>42873</v>
      </c>
      <c r="C8" s="1"/>
      <c r="L8" s="52" t="str">
        <f>Resources!A9</f>
        <v>Developers</v>
      </c>
      <c r="M8" s="52" t="str">
        <f>Resources!B9</f>
        <v>Development Team</v>
      </c>
    </row>
    <row r="9" spans="1:16" ht="19" x14ac:dyDescent="0.25">
      <c r="A9" s="2" t="s">
        <v>13</v>
      </c>
      <c r="B9" s="36">
        <f ca="1">(COUNTIF(G12:G69, "Complete"))/COUNTA(Table1[Status])</f>
        <v>0.31578947368421051</v>
      </c>
      <c r="C9" s="1"/>
      <c r="D9" t="s">
        <v>14</v>
      </c>
      <c r="L9" s="52" t="str">
        <f>Resources!A10</f>
        <v>All</v>
      </c>
      <c r="M9" s="52" t="str">
        <f>Resources!B10</f>
        <v>Project Team</v>
      </c>
    </row>
    <row r="10" spans="1:16" x14ac:dyDescent="0.2">
      <c r="A10" s="1"/>
      <c r="B10" s="36"/>
      <c r="C10" s="1"/>
    </row>
    <row r="11" spans="1:16" ht="30" customHeight="1" x14ac:dyDescent="0.2">
      <c r="A11" s="5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60</v>
      </c>
      <c r="G11" s="5" t="s">
        <v>20</v>
      </c>
      <c r="H11" s="13" t="s">
        <v>21</v>
      </c>
    </row>
    <row r="12" spans="1:16" ht="22" customHeight="1" x14ac:dyDescent="0.2">
      <c r="A12" s="14" t="s">
        <v>45</v>
      </c>
      <c r="B12" s="3" t="s">
        <v>42</v>
      </c>
      <c r="C12" s="4">
        <v>42759</v>
      </c>
      <c r="D12" s="4">
        <v>42759</v>
      </c>
      <c r="E12" s="3">
        <f>IF(D12-C12=0, 1, D12-C12)</f>
        <v>1</v>
      </c>
      <c r="F12" s="49"/>
      <c r="G12" s="7" t="str">
        <f ca="1">IF(Table1[[#This Row],[End]]&lt;NOW(), IF(Table1[[#This Row],[Start]]&gt;0, IF(Table1[[#This Row],[isComplete]]=0, "OverDue", "Complete"), ""), IF(C12&gt;NOW(), "Not Started", "In Progress"))</f>
        <v>Complete</v>
      </c>
      <c r="H12" s="7">
        <v>1</v>
      </c>
    </row>
    <row r="13" spans="1:16" ht="22" customHeight="1" x14ac:dyDescent="0.2">
      <c r="A13" s="14" t="s">
        <v>46</v>
      </c>
      <c r="B13" s="3" t="s">
        <v>42</v>
      </c>
      <c r="C13" s="4">
        <f>D12+E12</f>
        <v>42760</v>
      </c>
      <c r="D13" s="4">
        <v>42766</v>
      </c>
      <c r="E13" s="3">
        <f t="shared" ref="E13:E29" si="0">IF(D13-C13=0, 1, D13-C13)</f>
        <v>6</v>
      </c>
      <c r="F13" s="49"/>
      <c r="G13" s="7" t="str">
        <f ca="1">IF(Table1[[#This Row],[End]]&lt;NOW(), IF(Table1[[#This Row],[Start]]&gt;0, IF(Table1[[#This Row],[isComplete]]=0, "OverDue", "Complete"), ""), IF(C13&gt;NOW(), "Not Started", "In Progress"))</f>
        <v>Complete</v>
      </c>
      <c r="H13" s="7">
        <v>1</v>
      </c>
    </row>
    <row r="14" spans="1:16" ht="22" customHeight="1" x14ac:dyDescent="0.2">
      <c r="A14" s="15" t="s">
        <v>47</v>
      </c>
      <c r="B14" s="3" t="s">
        <v>42</v>
      </c>
      <c r="C14" s="4">
        <v>42766</v>
      </c>
      <c r="D14" s="4">
        <v>42766</v>
      </c>
      <c r="E14" s="3">
        <f t="shared" si="0"/>
        <v>1</v>
      </c>
      <c r="F14" s="49"/>
      <c r="G14" s="7" t="str">
        <f ca="1">IF(Table1[[#This Row],[End]]&lt;NOW(), IF(Table1[[#This Row],[Start]]&gt;0, IF(Table1[[#This Row],[isComplete]]=0, "OverDue", "Complete"), ""), IF(C14&gt;NOW(), "Not Started", "In Progress"))</f>
        <v>Complete</v>
      </c>
      <c r="H14" s="7">
        <v>1</v>
      </c>
    </row>
    <row r="15" spans="1:16" ht="22" customHeight="1" x14ac:dyDescent="0.2">
      <c r="A15" s="46" t="s">
        <v>48</v>
      </c>
      <c r="B15" s="20"/>
      <c r="C15" s="21"/>
      <c r="D15" s="21"/>
      <c r="E15" s="20"/>
      <c r="F15" s="50"/>
      <c r="G15" s="22" t="str">
        <f ca="1">IF(Table1[[#This Row],[End]]&lt;NOW(), IF(Table1[[#This Row],[Start]]&gt;0, IF(Table1[[#This Row],[isComplete]]=0, "OverDue", "Complete"), ""), IF(C15&gt;NOW(), "Not Started", "In Progress"))</f>
        <v/>
      </c>
      <c r="H15" s="22"/>
    </row>
    <row r="16" spans="1:16" ht="22" customHeight="1" x14ac:dyDescent="0.2">
      <c r="A16" s="48" t="s">
        <v>49</v>
      </c>
      <c r="B16" s="3" t="s">
        <v>4</v>
      </c>
      <c r="C16" s="4">
        <v>42773</v>
      </c>
      <c r="D16" s="4">
        <v>42773</v>
      </c>
      <c r="E16" s="3">
        <f t="shared" si="0"/>
        <v>1</v>
      </c>
      <c r="F16" s="49"/>
      <c r="G16" s="7" t="str">
        <f ca="1">IF(Table1[[#This Row],[End]]&lt;NOW(), IF(Table1[[#This Row],[Start]]&gt;0, IF(Table1[[#This Row],[isComplete]]=0, "OverDue", "Complete"), ""), IF(C16&gt;NOW(), "Not Started", "In Progress"))</f>
        <v>Complete</v>
      </c>
      <c r="H16" s="7">
        <v>1</v>
      </c>
    </row>
    <row r="17" spans="1:8" ht="22" customHeight="1" x14ac:dyDescent="0.2">
      <c r="A17" s="48" t="s">
        <v>50</v>
      </c>
      <c r="B17" s="3" t="s">
        <v>4</v>
      </c>
      <c r="C17" s="4">
        <v>42774</v>
      </c>
      <c r="D17" s="4">
        <v>42774</v>
      </c>
      <c r="E17" s="3">
        <f t="shared" si="0"/>
        <v>1</v>
      </c>
      <c r="F17" s="49"/>
      <c r="G17" s="7" t="str">
        <f ca="1">IF(Table1[[#This Row],[End]]&lt;NOW(), IF(Table1[[#This Row],[Start]]&gt;0, IF(Table1[[#This Row],[isComplete]]=0, "OverDue", "Complete"), ""), IF(C17&gt;NOW(), "Not Started", "In Progress"))</f>
        <v>Complete</v>
      </c>
      <c r="H17" s="7">
        <v>1</v>
      </c>
    </row>
    <row r="18" spans="1:8" ht="22" customHeight="1" x14ac:dyDescent="0.2">
      <c r="A18" s="48" t="s">
        <v>51</v>
      </c>
      <c r="B18" s="3" t="s">
        <v>4</v>
      </c>
      <c r="C18" s="4">
        <v>42775</v>
      </c>
      <c r="D18" s="4">
        <v>42775</v>
      </c>
      <c r="E18" s="3">
        <f t="shared" si="0"/>
        <v>1</v>
      </c>
      <c r="F18" s="49"/>
      <c r="G18" s="7" t="str">
        <f ca="1">IF(Table1[[#This Row],[End]]&lt;NOW(), IF(Table1[[#This Row],[Start]]&gt;0, IF(Table1[[#This Row],[isComplete]]=0, "OverDue", "Complete"), ""), IF(C18&gt;NOW(), "Not Started", "In Progress"))</f>
        <v>Complete</v>
      </c>
      <c r="H18" s="7">
        <v>1</v>
      </c>
    </row>
    <row r="19" spans="1:8" ht="22" customHeight="1" x14ac:dyDescent="0.2">
      <c r="A19" s="48" t="s">
        <v>52</v>
      </c>
      <c r="B19" s="3" t="s">
        <v>4</v>
      </c>
      <c r="C19" s="4">
        <v>42774</v>
      </c>
      <c r="D19" s="4">
        <v>42774</v>
      </c>
      <c r="E19" s="3">
        <f t="shared" si="0"/>
        <v>1</v>
      </c>
      <c r="F19" s="49"/>
      <c r="G19" s="7" t="str">
        <f ca="1">IF(Table1[[#This Row],[End]]&lt;NOW(), IF(Table1[[#This Row],[Start]]&gt;0, IF(Table1[[#This Row],[isComplete]]=0, "OverDue", "Complete"), ""), IF(C19&gt;NOW(), "Not Started", "In Progress"))</f>
        <v>Complete</v>
      </c>
      <c r="H19" s="7">
        <v>1</v>
      </c>
    </row>
    <row r="20" spans="1:8" ht="22" customHeight="1" x14ac:dyDescent="0.2">
      <c r="A20" s="48" t="s">
        <v>53</v>
      </c>
      <c r="B20" s="3" t="s">
        <v>4</v>
      </c>
      <c r="C20" s="4">
        <v>42775</v>
      </c>
      <c r="D20" s="4">
        <v>42788</v>
      </c>
      <c r="E20" s="3">
        <f t="shared" si="0"/>
        <v>13</v>
      </c>
      <c r="F20" s="49"/>
      <c r="G20" s="7" t="str">
        <f ca="1">IF(Table1[[#This Row],[End]]&lt;NOW(), IF(Table1[[#This Row],[Start]]&gt;0, IF(Table1[[#This Row],[isComplete]]=0, "OverDue", "Complete"), ""), IF(C20&gt;NOW(), "Not Started", "In Progress"))</f>
        <v>Complete</v>
      </c>
      <c r="H20" s="7">
        <v>1</v>
      </c>
    </row>
    <row r="21" spans="1:8" ht="22" customHeight="1" x14ac:dyDescent="0.2">
      <c r="A21" s="48" t="s">
        <v>54</v>
      </c>
      <c r="B21" s="3" t="s">
        <v>4</v>
      </c>
      <c r="C21" s="4">
        <v>42788</v>
      </c>
      <c r="D21" s="4">
        <v>42789</v>
      </c>
      <c r="E21" s="3">
        <f t="shared" si="0"/>
        <v>1</v>
      </c>
      <c r="F21" s="49">
        <v>22</v>
      </c>
      <c r="G21" s="7" t="str">
        <f ca="1">IF(Table1[[#This Row],[End]]&lt;NOW(), IF(Table1[[#This Row],[Start]]&gt;0, IF(Table1[[#This Row],[isComplete]]=0, "OverDue", "Complete"), ""), IF(C21&gt;NOW(), "Not Started", "In Progress"))</f>
        <v>Complete</v>
      </c>
      <c r="H21" s="7">
        <v>1</v>
      </c>
    </row>
    <row r="22" spans="1:8" ht="22" customHeight="1" x14ac:dyDescent="0.2">
      <c r="A22" s="47" t="s">
        <v>55</v>
      </c>
      <c r="B22" s="20"/>
      <c r="C22" s="21"/>
      <c r="D22" s="21"/>
      <c r="E22" s="20"/>
      <c r="F22" s="50"/>
      <c r="G22" s="22" t="str">
        <f ca="1">IF(Table1[[#This Row],[End]]&lt;NOW(), IF(Table1[[#This Row],[Start]]&gt;0, IF(Table1[[#This Row],[isComplete]]=0, "OverDue", "Complete"), ""), IF(C22&gt;NOW(), "Not Started", "In Progress"))</f>
        <v/>
      </c>
      <c r="H22" s="22"/>
    </row>
    <row r="23" spans="1:8" ht="22" customHeight="1" x14ac:dyDescent="0.2">
      <c r="A23" s="48" t="s">
        <v>56</v>
      </c>
      <c r="B23" s="3" t="s">
        <v>22</v>
      </c>
      <c r="C23" s="4">
        <v>42776</v>
      </c>
      <c r="D23" s="4">
        <v>42780</v>
      </c>
      <c r="E23" s="3">
        <f t="shared" si="0"/>
        <v>4</v>
      </c>
      <c r="F23" s="49">
        <v>10</v>
      </c>
      <c r="G23" s="7" t="str">
        <f ca="1">IF(Table1[[#This Row],[End]]&lt;NOW(), IF(Table1[[#This Row],[Start]]&gt;0, IF(Table1[[#This Row],[isComplete]]=0, "OverDue", "Complete"), ""), IF(C23&gt;NOW(), "Not Started", "In Progress"))</f>
        <v>Complete</v>
      </c>
      <c r="H23" s="8">
        <v>1</v>
      </c>
    </row>
    <row r="24" spans="1:8" ht="22" customHeight="1" x14ac:dyDescent="0.2">
      <c r="A24" s="48" t="s">
        <v>57</v>
      </c>
      <c r="B24" s="3" t="s">
        <v>22</v>
      </c>
      <c r="C24" s="4">
        <v>42782</v>
      </c>
      <c r="D24" s="4">
        <v>42782</v>
      </c>
      <c r="E24" s="3">
        <f t="shared" si="0"/>
        <v>1</v>
      </c>
      <c r="F24" s="49">
        <v>1</v>
      </c>
      <c r="G24" s="7" t="str">
        <f ca="1">IF(Table1[[#This Row],[End]]&lt;NOW(), IF(Table1[[#This Row],[Start]]&gt;0, IF(Table1[[#This Row],[isComplete]]=0, "OverDue", "Complete"), ""), IF(C24&gt;NOW(), "Not Started", "In Progress"))</f>
        <v>Complete</v>
      </c>
      <c r="H24" s="8">
        <v>1</v>
      </c>
    </row>
    <row r="25" spans="1:8" ht="22" customHeight="1" x14ac:dyDescent="0.2">
      <c r="A25" s="48" t="s">
        <v>58</v>
      </c>
      <c r="B25" s="3" t="s">
        <v>22</v>
      </c>
      <c r="C25" s="4">
        <v>42782</v>
      </c>
      <c r="D25" s="4">
        <v>42782</v>
      </c>
      <c r="E25" s="3">
        <f t="shared" si="0"/>
        <v>1</v>
      </c>
      <c r="F25" s="49">
        <v>0.25</v>
      </c>
      <c r="G25" s="7" t="str">
        <f ca="1">IF(Table1[[#This Row],[End]]&lt;NOW(), IF(Table1[[#This Row],[Start]]&gt;0, IF(Table1[[#This Row],[isComplete]]=0, "OverDue", "Complete"), ""), IF(C25&gt;NOW(), "Not Started", "In Progress"))</f>
        <v>Complete</v>
      </c>
      <c r="H25" s="8">
        <v>1</v>
      </c>
    </row>
    <row r="26" spans="1:8" ht="22" customHeight="1" x14ac:dyDescent="0.2">
      <c r="A26" s="46" t="s">
        <v>59</v>
      </c>
      <c r="B26" s="20"/>
      <c r="C26" s="21"/>
      <c r="D26" s="21"/>
      <c r="E26" s="20" t="str">
        <f>IF(ISBLANK(Table1[[#This Row],[Start]]), "", Table1[[#This Row],[End]]-Table1[[#This Row],[Start]])</f>
        <v/>
      </c>
      <c r="F26" s="50"/>
      <c r="G26" s="22" t="str">
        <f ca="1">IF(Table1[[#This Row],[End]]&lt;NOW(), IF(Table1[[#This Row],[Start]]&gt;0, IF(Table1[[#This Row],[isComplete]]=0, "OverDue", "Complete"), ""), IF(C26&gt;NOW(), "Not Started", "In Progress"))</f>
        <v/>
      </c>
      <c r="H26" s="23"/>
    </row>
    <row r="27" spans="1:8" ht="22" customHeight="1" x14ac:dyDescent="0.2">
      <c r="A27" s="48" t="s">
        <v>49</v>
      </c>
      <c r="B27" s="3" t="s">
        <v>4</v>
      </c>
      <c r="C27" s="4">
        <v>42787</v>
      </c>
      <c r="D27" s="4">
        <v>42787</v>
      </c>
      <c r="E27" s="3">
        <f t="shared" si="0"/>
        <v>1</v>
      </c>
      <c r="F27" s="49">
        <v>1</v>
      </c>
      <c r="G27" s="7" t="str">
        <f ca="1">IF(Table1[[#This Row],[End]]&lt;NOW(), IF(Table1[[#This Row],[Start]]&gt;0, IF(Table1[[#This Row],[isComplete]]=0, "OverDue", "Complete"), ""), IF(C27&gt;NOW(), "Not Started", "In Progress"))</f>
        <v>Complete</v>
      </c>
      <c r="H27" s="8">
        <v>1</v>
      </c>
    </row>
    <row r="28" spans="1:8" ht="22" customHeight="1" x14ac:dyDescent="0.2">
      <c r="A28" s="48" t="s">
        <v>50</v>
      </c>
      <c r="B28" s="3" t="s">
        <v>22</v>
      </c>
      <c r="C28" s="4">
        <v>42788</v>
      </c>
      <c r="D28" s="4">
        <v>42788</v>
      </c>
      <c r="E28" s="3">
        <f t="shared" si="0"/>
        <v>1</v>
      </c>
      <c r="F28" s="49">
        <v>1</v>
      </c>
      <c r="G28" s="7" t="str">
        <f ca="1">IF(Table1[[#This Row],[End]]&lt;NOW(), IF(Table1[[#This Row],[Start]]&gt;0, IF(Table1[[#This Row],[isComplete]]=0, "OverDue", "Complete"), ""), IF(C28&gt;NOW(), "Not Started", "In Progress"))</f>
        <v>Complete</v>
      </c>
      <c r="H28" s="8">
        <v>1</v>
      </c>
    </row>
    <row r="29" spans="1:8" ht="22" customHeight="1" x14ac:dyDescent="0.2">
      <c r="A29" s="48" t="s">
        <v>51</v>
      </c>
      <c r="B29" s="3" t="s">
        <v>22</v>
      </c>
      <c r="C29" s="4">
        <v>42788</v>
      </c>
      <c r="D29" s="4">
        <v>42788</v>
      </c>
      <c r="E29" s="3">
        <f t="shared" si="0"/>
        <v>1</v>
      </c>
      <c r="F29" s="49">
        <v>1</v>
      </c>
      <c r="G29" s="7" t="str">
        <f ca="1">IF(Table1[[#This Row],[End]]&lt;NOW(), IF(Table1[[#This Row],[Start]]&gt;0, IF(Table1[[#This Row],[isComplete]]=0, "OverDue", "Complete"), ""), IF(C29&gt;NOW(), "Not Started", "In Progress"))</f>
        <v>Complete</v>
      </c>
      <c r="H29" s="8">
        <v>1</v>
      </c>
    </row>
    <row r="30" spans="1:8" ht="22" customHeight="1" x14ac:dyDescent="0.2">
      <c r="A30" s="47" t="s">
        <v>62</v>
      </c>
      <c r="B30" s="20"/>
      <c r="C30" s="21"/>
      <c r="D30" s="21"/>
      <c r="E30" s="20"/>
      <c r="F30" s="50"/>
      <c r="G30" s="22" t="str">
        <f ca="1">IF(Table1[[#This Row],[End]]&lt;NOW(), IF(Table1[[#This Row],[Start]]&gt;0, IF(Table1[[#This Row],[isComplete]]=0, "OverDue", "Complete"), ""), IF(C30&gt;NOW(), "Not Started", "In Progress"))</f>
        <v/>
      </c>
      <c r="H30" s="22"/>
    </row>
    <row r="31" spans="1:8" ht="22" customHeight="1" x14ac:dyDescent="0.2">
      <c r="A31" s="48" t="s">
        <v>56</v>
      </c>
      <c r="B31" s="3" t="s">
        <v>22</v>
      </c>
      <c r="C31" s="4">
        <v>42789</v>
      </c>
      <c r="D31" s="4">
        <v>42793</v>
      </c>
      <c r="E31" s="3">
        <f t="shared" ref="E31:E39" si="1">IF(D31-C31=0, 1, D31-C31)</f>
        <v>4</v>
      </c>
      <c r="F31" s="49">
        <v>10</v>
      </c>
      <c r="G31" s="7" t="str">
        <f ca="1">IF(Table1[[#This Row],[End]]&lt;NOW(), IF(Table1[[#This Row],[Start]]&gt;0, IF(Table1[[#This Row],[isComplete]]=0, "OverDue", "Complete"), ""), IF(C31&gt;NOW(), "Not Started", "In Progress"))</f>
        <v>Complete</v>
      </c>
      <c r="H31" s="8">
        <v>1</v>
      </c>
    </row>
    <row r="32" spans="1:8" ht="22" customHeight="1" x14ac:dyDescent="0.2">
      <c r="A32" s="48" t="s">
        <v>57</v>
      </c>
      <c r="B32" s="3" t="s">
        <v>22</v>
      </c>
      <c r="C32" s="4">
        <v>42794</v>
      </c>
      <c r="D32" s="4">
        <v>42801</v>
      </c>
      <c r="E32" s="3">
        <f t="shared" si="1"/>
        <v>7</v>
      </c>
      <c r="F32" s="49">
        <v>1</v>
      </c>
      <c r="G32" s="7" t="str">
        <f ca="1">IF(Table1[[#This Row],[End]]&lt;NOW(), IF(Table1[[#This Row],[Start]]&gt;0, IF(Table1[[#This Row],[isComplete]]=0, "OverDue", "Complete"), ""), IF(C32&gt;NOW(), "Not Started", "In Progress"))</f>
        <v>In Progress</v>
      </c>
      <c r="H32" s="8"/>
    </row>
    <row r="33" spans="1:8" ht="22" customHeight="1" x14ac:dyDescent="0.2">
      <c r="A33" s="48" t="s">
        <v>63</v>
      </c>
      <c r="B33" s="3" t="s">
        <v>22</v>
      </c>
      <c r="C33" s="4">
        <v>42801</v>
      </c>
      <c r="D33" s="4">
        <v>42801</v>
      </c>
      <c r="E33" s="3">
        <f t="shared" si="1"/>
        <v>1</v>
      </c>
      <c r="F33" s="49">
        <v>0.25</v>
      </c>
      <c r="G33" s="7" t="str">
        <f ca="1">IF(Table1[[#This Row],[End]]&lt;NOW(), IF(Table1[[#This Row],[Start]]&gt;0, IF(Table1[[#This Row],[isComplete]]=0, "OverDue", "Complete"), ""), IF(C33&gt;NOW(), "Not Started", "In Progress"))</f>
        <v>Not Started</v>
      </c>
      <c r="H33" s="8"/>
    </row>
    <row r="34" spans="1:8" ht="22" customHeight="1" x14ac:dyDescent="0.2">
      <c r="A34" s="47" t="s">
        <v>64</v>
      </c>
      <c r="B34" s="20"/>
      <c r="C34" s="21"/>
      <c r="D34" s="21"/>
      <c r="E34" s="20"/>
      <c r="F34" s="50"/>
      <c r="G34" s="22" t="str">
        <f ca="1">IF(Table1[[#This Row],[End]]&lt;NOW(), IF(Table1[[#This Row],[Start]]&gt;0, IF(Table1[[#This Row],[isComplete]]=0, "OverDue", "Complete"), ""), IF(C34&gt;NOW(), "Not Started", "In Progress"))</f>
        <v/>
      </c>
      <c r="H34" s="22"/>
    </row>
    <row r="35" spans="1:8" ht="22" customHeight="1" x14ac:dyDescent="0.2">
      <c r="A35" s="51" t="s">
        <v>65</v>
      </c>
      <c r="B35" s="3" t="s">
        <v>22</v>
      </c>
      <c r="C35" s="4">
        <v>42794</v>
      </c>
      <c r="D35" s="4">
        <v>42795</v>
      </c>
      <c r="E35" s="3">
        <f t="shared" si="1"/>
        <v>1</v>
      </c>
      <c r="F35" s="49"/>
      <c r="G35" s="7" t="str">
        <f ca="1">IF(Table1[[#This Row],[End]]&lt;NOW(), IF(Table1[[#This Row],[Start]]&gt;0, IF(Table1[[#This Row],[isComplete]]=0, "OverDue", "Complete"), ""), IF(C35&gt;NOW(), "Not Started", "In Progress"))</f>
        <v>Complete</v>
      </c>
      <c r="H35" s="8">
        <v>1</v>
      </c>
    </row>
    <row r="36" spans="1:8" ht="22" customHeight="1" x14ac:dyDescent="0.2">
      <c r="A36" s="51" t="s">
        <v>66</v>
      </c>
      <c r="B36" s="3" t="s">
        <v>4</v>
      </c>
      <c r="C36" s="4">
        <v>42794</v>
      </c>
      <c r="D36" s="4">
        <v>42794</v>
      </c>
      <c r="E36" s="3">
        <f t="shared" si="1"/>
        <v>1</v>
      </c>
      <c r="F36" s="49"/>
      <c r="G36" s="7" t="str">
        <f ca="1">IF(Table1[[#This Row],[End]]&lt;NOW(), IF(Table1[[#This Row],[Start]]&gt;0, IF(Table1[[#This Row],[isComplete]]=0, "OverDue", "Complete"), ""), IF(C36&gt;NOW(), "Not Started", "In Progress"))</f>
        <v>Complete</v>
      </c>
      <c r="H36" s="8">
        <v>1</v>
      </c>
    </row>
    <row r="37" spans="1:8" ht="22" customHeight="1" x14ac:dyDescent="0.2">
      <c r="A37" s="47" t="s">
        <v>67</v>
      </c>
      <c r="B37" s="20"/>
      <c r="C37" s="21"/>
      <c r="D37" s="21"/>
      <c r="E37" s="20"/>
      <c r="F37" s="50"/>
      <c r="G37" s="22" t="str">
        <f ca="1">IF(Table1[[#This Row],[End]]&lt;NOW(), IF(Table1[[#This Row],[Start]]&gt;0, IF(Table1[[#This Row],[isComplete]]=0, "OverDue", "Complete"), ""), IF(C37&gt;NOW(), "Not Started", "In Progress"))</f>
        <v/>
      </c>
      <c r="H37" s="22"/>
    </row>
    <row r="38" spans="1:8" ht="22" customHeight="1" x14ac:dyDescent="0.2">
      <c r="A38" s="51" t="s">
        <v>68</v>
      </c>
      <c r="B38" s="3" t="s">
        <v>4</v>
      </c>
      <c r="C38" s="4">
        <v>42794</v>
      </c>
      <c r="D38" s="4">
        <v>42809</v>
      </c>
      <c r="E38" s="3">
        <f t="shared" si="1"/>
        <v>15</v>
      </c>
      <c r="F38" s="49"/>
      <c r="G38" s="7" t="str">
        <f ca="1">IF(Table1[[#This Row],[End]]&lt;NOW(), IF(Table1[[#This Row],[Start]]&gt;0, IF(Table1[[#This Row],[isComplete]]=0, "OverDue", "Complete"), ""), IF(C38&gt;NOW(), "Not Started", "In Progress"))</f>
        <v>In Progress</v>
      </c>
      <c r="H38" s="8"/>
    </row>
    <row r="39" spans="1:8" ht="22" customHeight="1" x14ac:dyDescent="0.2">
      <c r="A39" s="51" t="s">
        <v>69</v>
      </c>
      <c r="B39" s="3" t="s">
        <v>70</v>
      </c>
      <c r="C39" s="4">
        <v>42794</v>
      </c>
      <c r="D39" s="4">
        <v>42809</v>
      </c>
      <c r="E39" s="3">
        <f t="shared" si="1"/>
        <v>15</v>
      </c>
      <c r="F39" s="49"/>
      <c r="G39" s="7" t="str">
        <f ca="1">IF(Table1[[#This Row],[End]]&lt;NOW(), IF(Table1[[#This Row],[Start]]&gt;0, IF(Table1[[#This Row],[isComplete]]=0, "OverDue", "Complete"), ""), IF(C39&gt;NOW(), "Not Started", "In Progress"))</f>
        <v>In Progress</v>
      </c>
      <c r="H39" s="8"/>
    </row>
    <row r="40" spans="1:8" ht="22" customHeight="1" x14ac:dyDescent="0.2">
      <c r="A40" s="46" t="s">
        <v>72</v>
      </c>
      <c r="B40" s="20"/>
      <c r="C40" s="21"/>
      <c r="D40" s="21"/>
      <c r="E40" s="20" t="str">
        <f>IF(ISBLANK(Table1[[#This Row],[Start]]), "", Table1[[#This Row],[End]]-Table1[[#This Row],[Start]])</f>
        <v/>
      </c>
      <c r="F40" s="50"/>
      <c r="G40" s="22" t="str">
        <f ca="1">IF(Table1[[#This Row],[End]]&lt;NOW(), IF(Table1[[#This Row],[Start]]&gt;0, IF(Table1[[#This Row],[isComplete]]=0, "OverDue", "Complete"), ""), IF(C40&gt;NOW(), "Not Started", "In Progress"))</f>
        <v/>
      </c>
      <c r="H40" s="23"/>
    </row>
    <row r="41" spans="1:8" ht="22" customHeight="1" x14ac:dyDescent="0.2">
      <c r="A41" s="48" t="s">
        <v>49</v>
      </c>
      <c r="B41" s="3" t="s">
        <v>4</v>
      </c>
      <c r="C41" s="4">
        <v>42808</v>
      </c>
      <c r="D41" s="4">
        <v>42808</v>
      </c>
      <c r="E41" s="3">
        <f t="shared" ref="E41:E43" si="2">IF(D41-C41=0, 1, D41-C41)</f>
        <v>1</v>
      </c>
      <c r="F41" s="49">
        <v>1</v>
      </c>
      <c r="G41" s="7" t="str">
        <f ca="1">IF(Table1[[#This Row],[End]]&lt;NOW(), IF(Table1[[#This Row],[Start]]&gt;0, IF(Table1[[#This Row],[isComplete]]=0, "OverDue", "Complete"), ""), IF(C41&gt;NOW(), "Not Started", "In Progress"))</f>
        <v>Not Started</v>
      </c>
      <c r="H41" s="8">
        <v>1</v>
      </c>
    </row>
    <row r="42" spans="1:8" ht="22" customHeight="1" x14ac:dyDescent="0.2">
      <c r="A42" s="48" t="s">
        <v>50</v>
      </c>
      <c r="B42" s="3" t="s">
        <v>22</v>
      </c>
      <c r="C42" s="4">
        <v>42809</v>
      </c>
      <c r="D42" s="4">
        <v>42809</v>
      </c>
      <c r="E42" s="3">
        <f t="shared" si="2"/>
        <v>1</v>
      </c>
      <c r="F42" s="49">
        <v>1</v>
      </c>
      <c r="G42" s="7" t="str">
        <f ca="1">IF(Table1[[#This Row],[End]]&lt;NOW(), IF(Table1[[#This Row],[Start]]&gt;0, IF(Table1[[#This Row],[isComplete]]=0, "OverDue", "Complete"), ""), IF(C42&gt;NOW(), "Not Started", "In Progress"))</f>
        <v>Not Started</v>
      </c>
      <c r="H42" s="8">
        <v>1</v>
      </c>
    </row>
    <row r="43" spans="1:8" ht="22" customHeight="1" x14ac:dyDescent="0.2">
      <c r="A43" s="48" t="s">
        <v>51</v>
      </c>
      <c r="B43" s="3" t="s">
        <v>22</v>
      </c>
      <c r="C43" s="4">
        <v>42809</v>
      </c>
      <c r="D43" s="4">
        <v>42809</v>
      </c>
      <c r="E43" s="3">
        <f t="shared" si="2"/>
        <v>1</v>
      </c>
      <c r="F43" s="49">
        <v>1</v>
      </c>
      <c r="G43" s="7" t="str">
        <f ca="1">IF(Table1[[#This Row],[End]]&lt;NOW(), IF(Table1[[#This Row],[Start]]&gt;0, IF(Table1[[#This Row],[isComplete]]=0, "OverDue", "Complete"), ""), IF(C43&gt;NOW(), "Not Started", "In Progress"))</f>
        <v>Not Started</v>
      </c>
      <c r="H43" s="8">
        <v>1</v>
      </c>
    </row>
    <row r="44" spans="1:8" ht="22" customHeight="1" x14ac:dyDescent="0.2">
      <c r="A44" s="47" t="s">
        <v>73</v>
      </c>
      <c r="B44" s="20"/>
      <c r="C44" s="21"/>
      <c r="D44" s="21"/>
      <c r="E44" s="20"/>
      <c r="F44" s="50"/>
      <c r="G44" s="22" t="str">
        <f ca="1">IF(Table1[[#This Row],[End]]&lt;NOW(), IF(Table1[[#This Row],[Start]]&gt;0, IF(Table1[[#This Row],[isComplete]]=0, "OverDue", "Complete"), ""), IF(C44&gt;NOW(), "Not Started", "In Progress"))</f>
        <v/>
      </c>
      <c r="H44" s="22"/>
    </row>
    <row r="45" spans="1:8" ht="22" customHeight="1" x14ac:dyDescent="0.2">
      <c r="A45" s="48" t="s">
        <v>56</v>
      </c>
      <c r="B45" s="3" t="s">
        <v>22</v>
      </c>
      <c r="C45" s="4">
        <v>42817</v>
      </c>
      <c r="D45" s="4">
        <v>42822</v>
      </c>
      <c r="E45" s="3">
        <f t="shared" ref="E45:E52" si="3">IF(D45-C45=0, 1, D45-C45)</f>
        <v>5</v>
      </c>
      <c r="F45" s="49">
        <v>10</v>
      </c>
      <c r="G45" s="7" t="str">
        <f ca="1">IF(Table1[[#This Row],[End]]&lt;NOW(), IF(Table1[[#This Row],[Start]]&gt;0, IF(Table1[[#This Row],[isComplete]]=0, "OverDue", "Complete"), ""), IF(C45&gt;NOW(), "Not Started", "In Progress"))</f>
        <v>Not Started</v>
      </c>
      <c r="H45" s="8"/>
    </row>
    <row r="46" spans="1:8" ht="22" customHeight="1" x14ac:dyDescent="0.2">
      <c r="A46" s="48" t="s">
        <v>57</v>
      </c>
      <c r="B46" s="3" t="s">
        <v>22</v>
      </c>
      <c r="C46" s="4">
        <v>42824</v>
      </c>
      <c r="D46" s="4">
        <f>Table1[[#This Row],[Start]]</f>
        <v>42824</v>
      </c>
      <c r="E46" s="3">
        <f t="shared" si="3"/>
        <v>1</v>
      </c>
      <c r="F46" s="49">
        <v>1</v>
      </c>
      <c r="G46" s="7" t="str">
        <f ca="1">IF(Table1[[#This Row],[End]]&lt;NOW(), IF(Table1[[#This Row],[Start]]&gt;0, IF(Table1[[#This Row],[isComplete]]=0, "OverDue", "Complete"), ""), IF(C46&gt;NOW(), "Not Started", "In Progress"))</f>
        <v>Not Started</v>
      </c>
      <c r="H46" s="8"/>
    </row>
    <row r="47" spans="1:8" ht="22" customHeight="1" x14ac:dyDescent="0.2">
      <c r="A47" s="48" t="s">
        <v>74</v>
      </c>
      <c r="B47" s="3" t="s">
        <v>22</v>
      </c>
      <c r="C47" s="4">
        <v>42829</v>
      </c>
      <c r="D47" s="4">
        <f>Table1[[#This Row],[Start]]</f>
        <v>42829</v>
      </c>
      <c r="E47" s="3">
        <f t="shared" si="3"/>
        <v>1</v>
      </c>
      <c r="F47" s="49">
        <v>0.25</v>
      </c>
      <c r="G47" s="7" t="str">
        <f ca="1">IF(Table1[[#This Row],[End]]&lt;NOW(), IF(Table1[[#This Row],[Start]]&gt;0, IF(Table1[[#This Row],[isComplete]]=0, "OverDue", "Complete"), ""), IF(C47&gt;NOW(), "Not Started", "In Progress"))</f>
        <v>Not Started</v>
      </c>
      <c r="H47" s="8"/>
    </row>
    <row r="48" spans="1:8" ht="22" customHeight="1" x14ac:dyDescent="0.2">
      <c r="A48" s="47" t="s">
        <v>75</v>
      </c>
      <c r="B48" s="20"/>
      <c r="C48" s="21"/>
      <c r="D48" s="21"/>
      <c r="E48" s="20"/>
      <c r="F48" s="50"/>
      <c r="G48" s="22" t="str">
        <f ca="1">IF(Table1[[#This Row],[End]]&lt;NOW(), IF(Table1[[#This Row],[Start]]&gt;0, IF(Table1[[#This Row],[isComplete]]=0, "OverDue", "Complete"), ""), IF(C48&gt;NOW(), "Not Started", "In Progress"))</f>
        <v/>
      </c>
      <c r="H48" s="22"/>
    </row>
    <row r="49" spans="1:8" ht="22" customHeight="1" x14ac:dyDescent="0.2">
      <c r="A49" s="51" t="s">
        <v>76</v>
      </c>
      <c r="B49" s="3" t="s">
        <v>4</v>
      </c>
      <c r="C49" s="4">
        <v>42809</v>
      </c>
      <c r="D49" s="4">
        <v>42822</v>
      </c>
      <c r="E49" s="3">
        <f t="shared" si="3"/>
        <v>13</v>
      </c>
      <c r="F49" s="49"/>
      <c r="G49" s="7" t="str">
        <f ca="1">IF(Table1[[#This Row],[End]]&lt;NOW(), IF(Table1[[#This Row],[Start]]&gt;0, IF(Table1[[#This Row],[isComplete]]=0, "OverDue", "Complete"), ""), IF(C49&gt;NOW(), "Not Started", "In Progress"))</f>
        <v>Not Started</v>
      </c>
      <c r="H49" s="8"/>
    </row>
    <row r="50" spans="1:8" ht="22" customHeight="1" x14ac:dyDescent="0.2">
      <c r="A50" s="51" t="s">
        <v>77</v>
      </c>
      <c r="B50" s="3" t="s">
        <v>70</v>
      </c>
      <c r="C50" s="4">
        <v>42809</v>
      </c>
      <c r="D50" s="4">
        <v>42822</v>
      </c>
      <c r="E50" s="3">
        <f t="shared" si="3"/>
        <v>13</v>
      </c>
      <c r="F50" s="49"/>
      <c r="G50" s="7" t="str">
        <f ca="1">IF(Table1[[#This Row],[End]]&lt;NOW(), IF(Table1[[#This Row],[Start]]&gt;0, IF(Table1[[#This Row],[isComplete]]=0, "OverDue", "Complete"), ""), IF(C50&gt;NOW(), "Not Started", "In Progress"))</f>
        <v>Not Started</v>
      </c>
      <c r="H50" s="8"/>
    </row>
    <row r="51" spans="1:8" ht="22" customHeight="1" x14ac:dyDescent="0.2">
      <c r="A51" s="51" t="s">
        <v>78</v>
      </c>
      <c r="B51" s="3" t="s">
        <v>70</v>
      </c>
      <c r="C51" s="4">
        <v>42809</v>
      </c>
      <c r="D51" s="4">
        <v>42822</v>
      </c>
      <c r="E51" s="3">
        <f t="shared" si="3"/>
        <v>13</v>
      </c>
      <c r="F51" s="49"/>
      <c r="G51" s="7" t="str">
        <f ca="1">IF(Table1[[#This Row],[End]]&lt;NOW(), IF(Table1[[#This Row],[Start]]&gt;0, IF(Table1[[#This Row],[isComplete]]=0, "OverDue", "Complete"), ""), IF(C51&gt;NOW(), "Not Started", "In Progress"))</f>
        <v>Not Started</v>
      </c>
      <c r="H51" s="8"/>
    </row>
    <row r="52" spans="1:8" ht="22" customHeight="1" x14ac:dyDescent="0.2">
      <c r="A52" s="51" t="s">
        <v>79</v>
      </c>
      <c r="B52" s="3" t="s">
        <v>4</v>
      </c>
      <c r="C52" s="4">
        <v>42809</v>
      </c>
      <c r="D52" s="4">
        <v>42822</v>
      </c>
      <c r="E52" s="3">
        <f t="shared" si="3"/>
        <v>13</v>
      </c>
      <c r="F52" s="49"/>
      <c r="G52" s="7" t="str">
        <f ca="1">IF(Table1[[#This Row],[End]]&lt;NOW(), IF(Table1[[#This Row],[Start]]&gt;0, IF(Table1[[#This Row],[isComplete]]=0, "OverDue", "Complete"), ""), IF(C52&gt;NOW(), "Not Started", "In Progress"))</f>
        <v>Not Started</v>
      </c>
      <c r="H52" s="8"/>
    </row>
    <row r="53" spans="1:8" ht="22" customHeight="1" x14ac:dyDescent="0.2">
      <c r="A53" s="46" t="s">
        <v>80</v>
      </c>
      <c r="B53" s="20"/>
      <c r="C53" s="21"/>
      <c r="D53" s="21"/>
      <c r="E53" s="20" t="str">
        <f>IF(ISBLANK(Table1[[#This Row],[Start]]), "", Table1[[#This Row],[End]]-Table1[[#This Row],[Start]])</f>
        <v/>
      </c>
      <c r="F53" s="50"/>
      <c r="G53" s="22" t="str">
        <f ca="1">IF(Table1[[#This Row],[End]]&lt;NOW(), IF(Table1[[#This Row],[Start]]&gt;0, IF(Table1[[#This Row],[isComplete]]=0, "OverDue", "Complete"), ""), IF(C53&gt;NOW(), "Not Started", "In Progress"))</f>
        <v/>
      </c>
      <c r="H53" s="23"/>
    </row>
    <row r="54" spans="1:8" ht="22" customHeight="1" x14ac:dyDescent="0.2">
      <c r="A54" s="48" t="s">
        <v>49</v>
      </c>
      <c r="B54" s="3" t="s">
        <v>4</v>
      </c>
      <c r="C54" s="4">
        <v>42829</v>
      </c>
      <c r="D54" s="4">
        <v>42829</v>
      </c>
      <c r="E54" s="3">
        <f t="shared" ref="E54:E56" si="4">IF(D54-C54=0, 1, D54-C54)</f>
        <v>1</v>
      </c>
      <c r="F54" s="49">
        <v>1</v>
      </c>
      <c r="G54" s="7" t="str">
        <f ca="1">IF(Table1[[#This Row],[End]]&lt;NOW(), IF(Table1[[#This Row],[Start]]&gt;0, IF(Table1[[#This Row],[isComplete]]=0, "OverDue", "Complete"), ""), IF(C54&gt;NOW(), "Not Started", "In Progress"))</f>
        <v>Not Started</v>
      </c>
      <c r="H54" s="8">
        <v>1</v>
      </c>
    </row>
    <row r="55" spans="1:8" ht="22" customHeight="1" x14ac:dyDescent="0.2">
      <c r="A55" s="48" t="s">
        <v>50</v>
      </c>
      <c r="B55" s="3" t="s">
        <v>22</v>
      </c>
      <c r="C55" s="4">
        <v>42830</v>
      </c>
      <c r="D55" s="4">
        <v>42830</v>
      </c>
      <c r="E55" s="3">
        <f t="shared" si="4"/>
        <v>1</v>
      </c>
      <c r="F55" s="49">
        <v>1</v>
      </c>
      <c r="G55" s="7" t="str">
        <f ca="1">IF(Table1[[#This Row],[End]]&lt;NOW(), IF(Table1[[#This Row],[Start]]&gt;0, IF(Table1[[#This Row],[isComplete]]=0, "OverDue", "Complete"), ""), IF(C55&gt;NOW(), "Not Started", "In Progress"))</f>
        <v>Not Started</v>
      </c>
      <c r="H55" s="8">
        <v>1</v>
      </c>
    </row>
    <row r="56" spans="1:8" ht="22" customHeight="1" x14ac:dyDescent="0.2">
      <c r="A56" s="48" t="s">
        <v>51</v>
      </c>
      <c r="B56" s="3" t="s">
        <v>22</v>
      </c>
      <c r="C56" s="4">
        <v>42830</v>
      </c>
      <c r="D56" s="4">
        <v>42830</v>
      </c>
      <c r="E56" s="3">
        <f t="shared" si="4"/>
        <v>1</v>
      </c>
      <c r="F56" s="49">
        <v>1</v>
      </c>
      <c r="G56" s="7" t="str">
        <f ca="1">IF(Table1[[#This Row],[End]]&lt;NOW(), IF(Table1[[#This Row],[Start]]&gt;0, IF(Table1[[#This Row],[isComplete]]=0, "OverDue", "Complete"), ""), IF(C56&gt;NOW(), "Not Started", "In Progress"))</f>
        <v>Not Started</v>
      </c>
      <c r="H56" s="8">
        <v>1</v>
      </c>
    </row>
    <row r="57" spans="1:8" ht="22" customHeight="1" x14ac:dyDescent="0.2">
      <c r="A57" s="47" t="s">
        <v>82</v>
      </c>
      <c r="B57" s="20"/>
      <c r="C57" s="21"/>
      <c r="D57" s="21"/>
      <c r="E57" s="20"/>
      <c r="F57" s="50"/>
      <c r="G57" s="22" t="str">
        <f ca="1">IF(Table1[[#This Row],[End]]&lt;NOW(), IF(Table1[[#This Row],[Start]]&gt;0, IF(Table1[[#This Row],[isComplete]]=0, "OverDue", "Complete"), ""), IF(C57&gt;NOW(), "Not Started", "In Progress"))</f>
        <v/>
      </c>
      <c r="H57" s="22"/>
    </row>
    <row r="58" spans="1:8" ht="22" customHeight="1" x14ac:dyDescent="0.2">
      <c r="A58" s="48" t="s">
        <v>56</v>
      </c>
      <c r="B58" s="3" t="s">
        <v>22</v>
      </c>
      <c r="C58" s="4">
        <v>42838</v>
      </c>
      <c r="D58" s="4">
        <v>42843</v>
      </c>
      <c r="E58" s="3">
        <f t="shared" ref="E58:E68" si="5">IF(D58-C58=0, 1, D58-C58)</f>
        <v>5</v>
      </c>
      <c r="F58" s="49">
        <v>10</v>
      </c>
      <c r="G58" s="7" t="str">
        <f ca="1">IF(Table1[[#This Row],[End]]&lt;NOW(), IF(Table1[[#This Row],[Start]]&gt;0, IF(Table1[[#This Row],[isComplete]]=0, "OverDue", "Complete"), ""), IF(C58&gt;NOW(), "Not Started", "In Progress"))</f>
        <v>Not Started</v>
      </c>
      <c r="H58" s="8"/>
    </row>
    <row r="59" spans="1:8" ht="22" customHeight="1" x14ac:dyDescent="0.2">
      <c r="A59" s="48" t="s">
        <v>57</v>
      </c>
      <c r="B59" s="3" t="s">
        <v>22</v>
      </c>
      <c r="C59" s="4">
        <v>42845</v>
      </c>
      <c r="D59" s="4">
        <v>42845</v>
      </c>
      <c r="E59" s="3">
        <f t="shared" si="5"/>
        <v>1</v>
      </c>
      <c r="F59" s="49">
        <v>1</v>
      </c>
      <c r="G59" s="7" t="str">
        <f ca="1">IF(Table1[[#This Row],[End]]&lt;NOW(), IF(Table1[[#This Row],[Start]]&gt;0, IF(Table1[[#This Row],[isComplete]]=0, "OverDue", "Complete"), ""), IF(C59&gt;NOW(), "Not Started", "In Progress"))</f>
        <v>Not Started</v>
      </c>
      <c r="H59" s="8"/>
    </row>
    <row r="60" spans="1:8" ht="22" customHeight="1" x14ac:dyDescent="0.2">
      <c r="A60" s="48" t="s">
        <v>81</v>
      </c>
      <c r="B60" s="3" t="s">
        <v>22</v>
      </c>
      <c r="C60" s="4">
        <v>42850</v>
      </c>
      <c r="D60" s="4">
        <f>Table1[[#This Row],[Start]]</f>
        <v>42850</v>
      </c>
      <c r="E60" s="3">
        <f t="shared" si="5"/>
        <v>1</v>
      </c>
      <c r="F60" s="49">
        <v>0.25</v>
      </c>
      <c r="G60" s="7" t="str">
        <f ca="1">IF(Table1[[#This Row],[End]]&lt;NOW(), IF(Table1[[#This Row],[Start]]&gt;0, IF(Table1[[#This Row],[isComplete]]=0, "OverDue", "Complete"), ""), IF(C60&gt;NOW(), "Not Started", "In Progress"))</f>
        <v>Not Started</v>
      </c>
      <c r="H60" s="8"/>
    </row>
    <row r="61" spans="1:8" ht="22" customHeight="1" x14ac:dyDescent="0.2">
      <c r="A61" s="47" t="s">
        <v>75</v>
      </c>
      <c r="B61" s="20"/>
      <c r="C61" s="21"/>
      <c r="D61" s="21"/>
      <c r="E61" s="20"/>
      <c r="F61" s="50"/>
      <c r="G61" s="22" t="str">
        <f ca="1">IF(Table1[[#This Row],[End]]&lt;NOW(), IF(Table1[[#This Row],[Start]]&gt;0, IF(Table1[[#This Row],[isComplete]]=0, "OverDue", "Complete"), ""), IF(C61&gt;NOW(), "Not Started", "In Progress"))</f>
        <v/>
      </c>
      <c r="H61" s="22"/>
    </row>
    <row r="62" spans="1:8" ht="22" customHeight="1" x14ac:dyDescent="0.2">
      <c r="A62" s="57" t="s">
        <v>76</v>
      </c>
      <c r="B62" s="53" t="s">
        <v>4</v>
      </c>
      <c r="C62" s="54">
        <v>42845</v>
      </c>
      <c r="D62" s="54">
        <v>42859</v>
      </c>
      <c r="E62" s="3">
        <f t="shared" si="5"/>
        <v>14</v>
      </c>
      <c r="F62" s="55"/>
      <c r="G62" s="7" t="str">
        <f ca="1">IF(Table1[[#This Row],[End]]&lt;NOW(), IF(Table1[[#This Row],[Start]]&gt;0, IF(Table1[[#This Row],[isComplete]]=0, "OverDue", "Complete"), ""), IF(C62&gt;NOW(), "Not Started", "In Progress"))</f>
        <v>Not Started</v>
      </c>
      <c r="H62" s="8"/>
    </row>
    <row r="63" spans="1:8" ht="22" customHeight="1" x14ac:dyDescent="0.2">
      <c r="A63" s="57" t="s">
        <v>84</v>
      </c>
      <c r="B63" s="53" t="s">
        <v>70</v>
      </c>
      <c r="C63" s="54">
        <v>42845</v>
      </c>
      <c r="D63" s="54">
        <v>42859</v>
      </c>
      <c r="E63" s="3">
        <f t="shared" si="5"/>
        <v>14</v>
      </c>
      <c r="F63" s="55"/>
      <c r="G63" s="7" t="str">
        <f ca="1">IF(Table1[[#This Row],[End]]&lt;NOW(), IF(Table1[[#This Row],[Start]]&gt;0, IF(Table1[[#This Row],[isComplete]]=0, "OverDue", "Complete"), ""), IF(C63&gt;NOW(), "Not Started", "In Progress"))</f>
        <v>Not Started</v>
      </c>
      <c r="H63" s="8"/>
    </row>
    <row r="64" spans="1:8" ht="22" customHeight="1" x14ac:dyDescent="0.2">
      <c r="A64" s="46" t="s">
        <v>85</v>
      </c>
      <c r="B64" s="20"/>
      <c r="C64" s="21"/>
      <c r="D64" s="21"/>
      <c r="E64" s="20" t="str">
        <f>IF(ISBLANK(Table1[[#This Row],[Start]]), "", Table1[[#This Row],[End]]-Table1[[#This Row],[Start]])</f>
        <v/>
      </c>
      <c r="F64" s="50"/>
      <c r="G64" s="22" t="str">
        <f ca="1">IF(Table1[[#This Row],[End]]&lt;NOW(), IF(Table1[[#This Row],[Start]]&gt;0, IF(Table1[[#This Row],[isComplete]]=0, "OverDue", "Complete"), ""), IF(C64&gt;NOW(), "Not Started", "In Progress"))</f>
        <v/>
      </c>
      <c r="H64" s="23"/>
    </row>
    <row r="65" spans="1:8" ht="22" customHeight="1" x14ac:dyDescent="0.2">
      <c r="A65" s="56" t="s">
        <v>86</v>
      </c>
      <c r="B65" s="53" t="s">
        <v>22</v>
      </c>
      <c r="C65" s="54">
        <v>42830</v>
      </c>
      <c r="D65" s="54">
        <v>42871</v>
      </c>
      <c r="E65" s="3">
        <f t="shared" si="5"/>
        <v>41</v>
      </c>
      <c r="F65" s="55"/>
      <c r="G65" s="7" t="str">
        <f ca="1">IF(Table1[[#This Row],[End]]&lt;NOW(), IF(Table1[[#This Row],[Start]]&gt;0, IF(Table1[[#This Row],[isComplete]]=0, "OverDue", "Complete"), ""), IF(C65&gt;NOW(), "Not Started", "In Progress"))</f>
        <v>Not Started</v>
      </c>
      <c r="H65" s="16"/>
    </row>
    <row r="66" spans="1:8" ht="22" customHeight="1" x14ac:dyDescent="0.2">
      <c r="A66" s="56" t="s">
        <v>87</v>
      </c>
      <c r="B66" s="53" t="s">
        <v>4</v>
      </c>
      <c r="C66" s="54">
        <v>42871</v>
      </c>
      <c r="D66" s="54">
        <v>42871</v>
      </c>
      <c r="E66" s="3">
        <f t="shared" si="5"/>
        <v>1</v>
      </c>
      <c r="F66" s="55"/>
      <c r="G66" s="7" t="str">
        <f ca="1">IF(Table1[[#This Row],[End]]&lt;NOW(), IF(Table1[[#This Row],[Start]]&gt;0, IF(Table1[[#This Row],[isComplete]]=0, "OverDue", "Complete"), ""), IF(C66&gt;NOW(), "Not Started", "In Progress"))</f>
        <v>Not Started</v>
      </c>
      <c r="H66" s="16"/>
    </row>
    <row r="67" spans="1:8" ht="22" customHeight="1" x14ac:dyDescent="0.2">
      <c r="A67" s="56" t="s">
        <v>88</v>
      </c>
      <c r="B67" s="53" t="s">
        <v>22</v>
      </c>
      <c r="C67" s="54">
        <v>42871</v>
      </c>
      <c r="D67" s="54">
        <v>42871</v>
      </c>
      <c r="E67" s="3">
        <f t="shared" si="5"/>
        <v>1</v>
      </c>
      <c r="F67" s="55"/>
      <c r="G67" s="7" t="str">
        <f ca="1">IF(Table1[[#This Row],[End]]&lt;NOW(), IF(Table1[[#This Row],[Start]]&gt;0, IF(Table1[[#This Row],[isComplete]]=0, "OverDue", "Complete"), ""), IF(C67&gt;NOW(), "Not Started", "In Progress"))</f>
        <v>Not Started</v>
      </c>
      <c r="H67" s="16"/>
    </row>
    <row r="68" spans="1:8" ht="22" customHeight="1" x14ac:dyDescent="0.2">
      <c r="A68" s="56" t="s">
        <v>89</v>
      </c>
      <c r="B68" s="53" t="s">
        <v>22</v>
      </c>
      <c r="C68" s="54">
        <v>42873</v>
      </c>
      <c r="D68" s="54">
        <v>42873</v>
      </c>
      <c r="E68" s="3">
        <f t="shared" si="5"/>
        <v>1</v>
      </c>
      <c r="F68" s="55"/>
      <c r="G68" s="7" t="str">
        <f ca="1">IF(Table1[[#This Row],[End]]&lt;NOW(), IF(Table1[[#This Row],[Start]]&gt;0, IF(Table1[[#This Row],[isComplete]]=0, "OverDue", "Complete"), ""), IF(C68&gt;NOW(), "Not Started", "In Progress"))</f>
        <v>Not Started</v>
      </c>
      <c r="H68" s="16"/>
    </row>
    <row r="69" spans="1:8" ht="22" customHeight="1" x14ac:dyDescent="0.25">
      <c r="A69" s="9" t="s">
        <v>23</v>
      </c>
      <c r="B69" s="10"/>
      <c r="C69" s="11">
        <f>B7</f>
        <v>42766</v>
      </c>
      <c r="D69" s="11">
        <f>D68</f>
        <v>42873</v>
      </c>
      <c r="E69" s="10">
        <f>D69-C69</f>
        <v>107</v>
      </c>
      <c r="F69" s="12"/>
      <c r="G69" s="12"/>
      <c r="H69" s="12"/>
    </row>
    <row r="70" spans="1:8" ht="29" customHeight="1" x14ac:dyDescent="0.2"/>
  </sheetData>
  <mergeCells count="6">
    <mergeCell ref="D2:G2"/>
    <mergeCell ref="B9:B10"/>
    <mergeCell ref="D3:E3"/>
    <mergeCell ref="D4:E4"/>
    <mergeCell ref="D5:E5"/>
    <mergeCell ref="D6:E6"/>
  </mergeCells>
  <phoneticPr fontId="17" type="noConversion"/>
  <conditionalFormatting sqref="G12:H12 H13:H22 G13:G29">
    <cfRule type="cellIs" dxfId="119" priority="154" operator="equal">
      <formula>"Not Started"</formula>
    </cfRule>
    <cfRule type="cellIs" dxfId="118" priority="155" operator="equal">
      <formula>"In Progress"</formula>
    </cfRule>
    <cfRule type="cellIs" dxfId="117" priority="156" operator="equal">
      <formula>"Complete"</formula>
    </cfRule>
  </conditionalFormatting>
  <conditionalFormatting sqref="G12:G29">
    <cfRule type="cellIs" dxfId="116" priority="153" operator="equal">
      <formula>"OverDue"</formula>
    </cfRule>
  </conditionalFormatting>
  <conditionalFormatting sqref="G31:G33">
    <cfRule type="cellIs" dxfId="115" priority="142" operator="equal">
      <formula>"Not Started"</formula>
    </cfRule>
    <cfRule type="cellIs" dxfId="114" priority="143" operator="equal">
      <formula>"In Progress"</formula>
    </cfRule>
    <cfRule type="cellIs" dxfId="113" priority="144" operator="equal">
      <formula>"Complete"</formula>
    </cfRule>
  </conditionalFormatting>
  <conditionalFormatting sqref="G31:G33">
    <cfRule type="cellIs" dxfId="112" priority="141" operator="equal">
      <formula>"OverDue"</formula>
    </cfRule>
  </conditionalFormatting>
  <conditionalFormatting sqref="G30:H30">
    <cfRule type="cellIs" dxfId="111" priority="146" operator="equal">
      <formula>"Not Started"</formula>
    </cfRule>
    <cfRule type="cellIs" dxfId="110" priority="147" operator="equal">
      <formula>"In Progress"</formula>
    </cfRule>
    <cfRule type="cellIs" dxfId="109" priority="148" operator="equal">
      <formula>"Complete"</formula>
    </cfRule>
  </conditionalFormatting>
  <conditionalFormatting sqref="G30">
    <cfRule type="cellIs" dxfId="108" priority="145" operator="equal">
      <formula>"OverDue"</formula>
    </cfRule>
  </conditionalFormatting>
  <conditionalFormatting sqref="G48:H48">
    <cfRule type="cellIs" dxfId="107" priority="90" operator="equal">
      <formula>"Not Started"</formula>
    </cfRule>
    <cfRule type="cellIs" dxfId="106" priority="91" operator="equal">
      <formula>"In Progress"</formula>
    </cfRule>
    <cfRule type="cellIs" dxfId="105" priority="92" operator="equal">
      <formula>"Complete"</formula>
    </cfRule>
  </conditionalFormatting>
  <conditionalFormatting sqref="G48">
    <cfRule type="cellIs" dxfId="104" priority="89" operator="equal">
      <formula>"OverDue"</formula>
    </cfRule>
  </conditionalFormatting>
  <conditionalFormatting sqref="G68">
    <cfRule type="cellIs" dxfId="103" priority="2" operator="equal">
      <formula>"Not Started"</formula>
    </cfRule>
    <cfRule type="cellIs" dxfId="102" priority="3" operator="equal">
      <formula>"In Progress"</formula>
    </cfRule>
    <cfRule type="cellIs" dxfId="101" priority="4" operator="equal">
      <formula>"Complete"</formula>
    </cfRule>
  </conditionalFormatting>
  <conditionalFormatting sqref="G68">
    <cfRule type="cellIs" dxfId="100" priority="1" operator="equal">
      <formula>"OverDue"</formula>
    </cfRule>
  </conditionalFormatting>
  <conditionalFormatting sqref="G34:H34">
    <cfRule type="cellIs" dxfId="99" priority="134" operator="equal">
      <formula>"Not Started"</formula>
    </cfRule>
    <cfRule type="cellIs" dxfId="98" priority="135" operator="equal">
      <formula>"In Progress"</formula>
    </cfRule>
    <cfRule type="cellIs" dxfId="97" priority="136" operator="equal">
      <formula>"Complete"</formula>
    </cfRule>
  </conditionalFormatting>
  <conditionalFormatting sqref="G34">
    <cfRule type="cellIs" dxfId="96" priority="133" operator="equal">
      <formula>"OverDue"</formula>
    </cfRule>
  </conditionalFormatting>
  <conditionalFormatting sqref="G50">
    <cfRule type="cellIs" dxfId="95" priority="70" operator="equal">
      <formula>"Not Started"</formula>
    </cfRule>
    <cfRule type="cellIs" dxfId="94" priority="71" operator="equal">
      <formula>"In Progress"</formula>
    </cfRule>
    <cfRule type="cellIs" dxfId="93" priority="72" operator="equal">
      <formula>"Complete"</formula>
    </cfRule>
  </conditionalFormatting>
  <conditionalFormatting sqref="G50">
    <cfRule type="cellIs" dxfId="92" priority="69" operator="equal">
      <formula>"OverDue"</formula>
    </cfRule>
  </conditionalFormatting>
  <conditionalFormatting sqref="G37:H37">
    <cfRule type="cellIs" dxfId="91" priority="126" operator="equal">
      <formula>"Not Started"</formula>
    </cfRule>
    <cfRule type="cellIs" dxfId="90" priority="127" operator="equal">
      <formula>"In Progress"</formula>
    </cfRule>
    <cfRule type="cellIs" dxfId="89" priority="128" operator="equal">
      <formula>"Complete"</formula>
    </cfRule>
  </conditionalFormatting>
  <conditionalFormatting sqref="G37">
    <cfRule type="cellIs" dxfId="88" priority="125" operator="equal">
      <formula>"OverDue"</formula>
    </cfRule>
  </conditionalFormatting>
  <conditionalFormatting sqref="G35">
    <cfRule type="cellIs" dxfId="87" priority="122" operator="equal">
      <formula>"Not Started"</formula>
    </cfRule>
    <cfRule type="cellIs" dxfId="86" priority="123" operator="equal">
      <formula>"In Progress"</formula>
    </cfRule>
    <cfRule type="cellIs" dxfId="85" priority="124" operator="equal">
      <formula>"Complete"</formula>
    </cfRule>
  </conditionalFormatting>
  <conditionalFormatting sqref="G35">
    <cfRule type="cellIs" dxfId="84" priority="121" operator="equal">
      <formula>"OverDue"</formula>
    </cfRule>
  </conditionalFormatting>
  <conditionalFormatting sqref="G36">
    <cfRule type="cellIs" dxfId="83" priority="118" operator="equal">
      <formula>"Not Started"</formula>
    </cfRule>
    <cfRule type="cellIs" dxfId="82" priority="119" operator="equal">
      <formula>"In Progress"</formula>
    </cfRule>
    <cfRule type="cellIs" dxfId="81" priority="120" operator="equal">
      <formula>"Complete"</formula>
    </cfRule>
  </conditionalFormatting>
  <conditionalFormatting sqref="G36">
    <cfRule type="cellIs" dxfId="80" priority="117" operator="equal">
      <formula>"OverDue"</formula>
    </cfRule>
  </conditionalFormatting>
  <conditionalFormatting sqref="G38">
    <cfRule type="cellIs" dxfId="79" priority="114" operator="equal">
      <formula>"Not Started"</formula>
    </cfRule>
    <cfRule type="cellIs" dxfId="78" priority="115" operator="equal">
      <formula>"In Progress"</formula>
    </cfRule>
    <cfRule type="cellIs" dxfId="77" priority="116" operator="equal">
      <formula>"Complete"</formula>
    </cfRule>
  </conditionalFormatting>
  <conditionalFormatting sqref="G38">
    <cfRule type="cellIs" dxfId="76" priority="113" operator="equal">
      <formula>"OverDue"</formula>
    </cfRule>
  </conditionalFormatting>
  <conditionalFormatting sqref="G39">
    <cfRule type="cellIs" dxfId="75" priority="110" operator="equal">
      <formula>"Not Started"</formula>
    </cfRule>
    <cfRule type="cellIs" dxfId="74" priority="111" operator="equal">
      <formula>"In Progress"</formula>
    </cfRule>
    <cfRule type="cellIs" dxfId="73" priority="112" operator="equal">
      <formula>"Complete"</formula>
    </cfRule>
  </conditionalFormatting>
  <conditionalFormatting sqref="G39">
    <cfRule type="cellIs" dxfId="72" priority="109" operator="equal">
      <formula>"OverDue"</formula>
    </cfRule>
  </conditionalFormatting>
  <conditionalFormatting sqref="G40">
    <cfRule type="cellIs" dxfId="71" priority="106" operator="equal">
      <formula>"Not Started"</formula>
    </cfRule>
    <cfRule type="cellIs" dxfId="70" priority="107" operator="equal">
      <formula>"In Progress"</formula>
    </cfRule>
    <cfRule type="cellIs" dxfId="69" priority="108" operator="equal">
      <formula>"Complete"</formula>
    </cfRule>
  </conditionalFormatting>
  <conditionalFormatting sqref="G40">
    <cfRule type="cellIs" dxfId="68" priority="105" operator="equal">
      <formula>"OverDue"</formula>
    </cfRule>
  </conditionalFormatting>
  <conditionalFormatting sqref="G41:G43">
    <cfRule type="cellIs" dxfId="67" priority="102" operator="equal">
      <formula>"Not Started"</formula>
    </cfRule>
    <cfRule type="cellIs" dxfId="66" priority="103" operator="equal">
      <formula>"In Progress"</formula>
    </cfRule>
    <cfRule type="cellIs" dxfId="65" priority="104" operator="equal">
      <formula>"Complete"</formula>
    </cfRule>
  </conditionalFormatting>
  <conditionalFormatting sqref="G41:G43">
    <cfRule type="cellIs" dxfId="64" priority="101" operator="equal">
      <formula>"OverDue"</formula>
    </cfRule>
  </conditionalFormatting>
  <conditionalFormatting sqref="G44:H44">
    <cfRule type="cellIs" dxfId="63" priority="98" operator="equal">
      <formula>"Not Started"</formula>
    </cfRule>
    <cfRule type="cellIs" dxfId="62" priority="99" operator="equal">
      <formula>"In Progress"</formula>
    </cfRule>
    <cfRule type="cellIs" dxfId="61" priority="100" operator="equal">
      <formula>"Complete"</formula>
    </cfRule>
  </conditionalFormatting>
  <conditionalFormatting sqref="G44">
    <cfRule type="cellIs" dxfId="60" priority="97" operator="equal">
      <formula>"OverDue"</formula>
    </cfRule>
  </conditionalFormatting>
  <conditionalFormatting sqref="G45:G47">
    <cfRule type="cellIs" dxfId="59" priority="94" operator="equal">
      <formula>"Not Started"</formula>
    </cfRule>
    <cfRule type="cellIs" dxfId="58" priority="95" operator="equal">
      <formula>"In Progress"</formula>
    </cfRule>
    <cfRule type="cellIs" dxfId="57" priority="96" operator="equal">
      <formula>"Complete"</formula>
    </cfRule>
  </conditionalFormatting>
  <conditionalFormatting sqref="G45:G47">
    <cfRule type="cellIs" dxfId="56" priority="93" operator="equal">
      <formula>"OverDue"</formula>
    </cfRule>
  </conditionalFormatting>
  <conditionalFormatting sqref="G52">
    <cfRule type="cellIs" dxfId="55" priority="62" operator="equal">
      <formula>"Not Started"</formula>
    </cfRule>
    <cfRule type="cellIs" dxfId="54" priority="63" operator="equal">
      <formula>"In Progress"</formula>
    </cfRule>
    <cfRule type="cellIs" dxfId="53" priority="64" operator="equal">
      <formula>"Complete"</formula>
    </cfRule>
  </conditionalFormatting>
  <conditionalFormatting sqref="G52">
    <cfRule type="cellIs" dxfId="52" priority="61" operator="equal">
      <formula>"OverDue"</formula>
    </cfRule>
  </conditionalFormatting>
  <conditionalFormatting sqref="G67">
    <cfRule type="cellIs" dxfId="51" priority="6" operator="equal">
      <formula>"Not Started"</formula>
    </cfRule>
    <cfRule type="cellIs" dxfId="50" priority="7" operator="equal">
      <formula>"In Progress"</formula>
    </cfRule>
    <cfRule type="cellIs" dxfId="49" priority="8" operator="equal">
      <formula>"Complete"</formula>
    </cfRule>
  </conditionalFormatting>
  <conditionalFormatting sqref="G67">
    <cfRule type="cellIs" dxfId="48" priority="5" operator="equal">
      <formula>"OverDue"</formula>
    </cfRule>
  </conditionalFormatting>
  <conditionalFormatting sqref="G49">
    <cfRule type="cellIs" dxfId="47" priority="74" operator="equal">
      <formula>"Not Started"</formula>
    </cfRule>
    <cfRule type="cellIs" dxfId="46" priority="75" operator="equal">
      <formula>"In Progress"</formula>
    </cfRule>
    <cfRule type="cellIs" dxfId="45" priority="76" operator="equal">
      <formula>"Complete"</formula>
    </cfRule>
  </conditionalFormatting>
  <conditionalFormatting sqref="G49">
    <cfRule type="cellIs" dxfId="44" priority="73" operator="equal">
      <formula>"OverDue"</formula>
    </cfRule>
  </conditionalFormatting>
  <conditionalFormatting sqref="G63">
    <cfRule type="cellIs" dxfId="43" priority="18" operator="equal">
      <formula>"Not Started"</formula>
    </cfRule>
    <cfRule type="cellIs" dxfId="42" priority="19" operator="equal">
      <formula>"In Progress"</formula>
    </cfRule>
    <cfRule type="cellIs" dxfId="41" priority="20" operator="equal">
      <formula>"Complete"</formula>
    </cfRule>
  </conditionalFormatting>
  <conditionalFormatting sqref="G63">
    <cfRule type="cellIs" dxfId="40" priority="17" operator="equal">
      <formula>"OverDue"</formula>
    </cfRule>
  </conditionalFormatting>
  <conditionalFormatting sqref="G51">
    <cfRule type="cellIs" dxfId="39" priority="66" operator="equal">
      <formula>"Not Started"</formula>
    </cfRule>
    <cfRule type="cellIs" dxfId="38" priority="67" operator="equal">
      <formula>"In Progress"</formula>
    </cfRule>
    <cfRule type="cellIs" dxfId="37" priority="68" operator="equal">
      <formula>"Complete"</formula>
    </cfRule>
  </conditionalFormatting>
  <conditionalFormatting sqref="G51">
    <cfRule type="cellIs" dxfId="36" priority="65" operator="equal">
      <formula>"OverDue"</formula>
    </cfRule>
  </conditionalFormatting>
  <conditionalFormatting sqref="G66">
    <cfRule type="cellIs" dxfId="35" priority="10" operator="equal">
      <formula>"Not Started"</formula>
    </cfRule>
    <cfRule type="cellIs" dxfId="34" priority="11" operator="equal">
      <formula>"In Progress"</formula>
    </cfRule>
    <cfRule type="cellIs" dxfId="33" priority="12" operator="equal">
      <formula>"Complete"</formula>
    </cfRule>
  </conditionalFormatting>
  <conditionalFormatting sqref="G66">
    <cfRule type="cellIs" dxfId="32" priority="9" operator="equal">
      <formula>"OverDue"</formula>
    </cfRule>
  </conditionalFormatting>
  <conditionalFormatting sqref="G53">
    <cfRule type="cellIs" dxfId="31" priority="46" operator="equal">
      <formula>"Not Started"</formula>
    </cfRule>
    <cfRule type="cellIs" dxfId="30" priority="47" operator="equal">
      <formula>"In Progress"</formula>
    </cfRule>
    <cfRule type="cellIs" dxfId="29" priority="48" operator="equal">
      <formula>"Complete"</formula>
    </cfRule>
  </conditionalFormatting>
  <conditionalFormatting sqref="G53">
    <cfRule type="cellIs" dxfId="28" priority="45" operator="equal">
      <formula>"OverDue"</formula>
    </cfRule>
  </conditionalFormatting>
  <conditionalFormatting sqref="G54:G56">
    <cfRule type="cellIs" dxfId="27" priority="42" operator="equal">
      <formula>"Not Started"</formula>
    </cfRule>
    <cfRule type="cellIs" dxfId="26" priority="43" operator="equal">
      <formula>"In Progress"</formula>
    </cfRule>
    <cfRule type="cellIs" dxfId="25" priority="44" operator="equal">
      <formula>"Complete"</formula>
    </cfRule>
  </conditionalFormatting>
  <conditionalFormatting sqref="G54:G56">
    <cfRule type="cellIs" dxfId="24" priority="41" operator="equal">
      <formula>"OverDue"</formula>
    </cfRule>
  </conditionalFormatting>
  <conditionalFormatting sqref="G57:H57">
    <cfRule type="cellIs" dxfId="23" priority="38" operator="equal">
      <formula>"Not Started"</formula>
    </cfRule>
    <cfRule type="cellIs" dxfId="22" priority="39" operator="equal">
      <formula>"In Progress"</formula>
    </cfRule>
    <cfRule type="cellIs" dxfId="21" priority="40" operator="equal">
      <formula>"Complete"</formula>
    </cfRule>
  </conditionalFormatting>
  <conditionalFormatting sqref="G57">
    <cfRule type="cellIs" dxfId="20" priority="37" operator="equal">
      <formula>"OverDue"</formula>
    </cfRule>
  </conditionalFormatting>
  <conditionalFormatting sqref="G58:G60">
    <cfRule type="cellIs" dxfId="19" priority="34" operator="equal">
      <formula>"Not Started"</formula>
    </cfRule>
    <cfRule type="cellIs" dxfId="18" priority="35" operator="equal">
      <formula>"In Progress"</formula>
    </cfRule>
    <cfRule type="cellIs" dxfId="17" priority="36" operator="equal">
      <formula>"Complete"</formula>
    </cfRule>
  </conditionalFormatting>
  <conditionalFormatting sqref="G58:G60">
    <cfRule type="cellIs" dxfId="16" priority="33" operator="equal">
      <formula>"OverDue"</formula>
    </cfRule>
  </conditionalFormatting>
  <conditionalFormatting sqref="G61:H61">
    <cfRule type="cellIs" dxfId="15" priority="30" operator="equal">
      <formula>"Not Started"</formula>
    </cfRule>
    <cfRule type="cellIs" dxfId="14" priority="31" operator="equal">
      <formula>"In Progress"</formula>
    </cfRule>
    <cfRule type="cellIs" dxfId="13" priority="32" operator="equal">
      <formula>"Complete"</formula>
    </cfRule>
  </conditionalFormatting>
  <conditionalFormatting sqref="G61">
    <cfRule type="cellIs" dxfId="12" priority="29" operator="equal">
      <formula>"OverDue"</formula>
    </cfRule>
  </conditionalFormatting>
  <conditionalFormatting sqref="G64">
    <cfRule type="cellIs" dxfId="11" priority="26" operator="equal">
      <formula>"Not Started"</formula>
    </cfRule>
    <cfRule type="cellIs" dxfId="10" priority="27" operator="equal">
      <formula>"In Progress"</formula>
    </cfRule>
    <cfRule type="cellIs" dxfId="9" priority="28" operator="equal">
      <formula>"Complete"</formula>
    </cfRule>
  </conditionalFormatting>
  <conditionalFormatting sqref="G64">
    <cfRule type="cellIs" dxfId="8" priority="25" operator="equal">
      <formula>"OverDue"</formula>
    </cfRule>
  </conditionalFormatting>
  <conditionalFormatting sqref="G62">
    <cfRule type="cellIs" dxfId="7" priority="22" operator="equal">
      <formula>"Not Started"</formula>
    </cfRule>
    <cfRule type="cellIs" dxfId="6" priority="23" operator="equal">
      <formula>"In Progress"</formula>
    </cfRule>
    <cfRule type="cellIs" dxfId="5" priority="24" operator="equal">
      <formula>"Complete"</formula>
    </cfRule>
  </conditionalFormatting>
  <conditionalFormatting sqref="G62">
    <cfRule type="cellIs" dxfId="4" priority="21" operator="equal">
      <formula>"OverDue"</formula>
    </cfRule>
  </conditionalFormatting>
  <conditionalFormatting sqref="G65">
    <cfRule type="cellIs" dxfId="3" priority="14" operator="equal">
      <formula>"Not Started"</formula>
    </cfRule>
    <cfRule type="cellIs" dxfId="2" priority="15" operator="equal">
      <formula>"In Progress"</formula>
    </cfRule>
    <cfRule type="cellIs" dxfId="1" priority="16" operator="equal">
      <formula>"Complete"</formula>
    </cfRule>
  </conditionalFormatting>
  <conditionalFormatting sqref="G65">
    <cfRule type="cellIs" dxfId="0" priority="13" operator="equal">
      <formula>"OverDue"</formula>
    </cfRule>
  </conditionalFormatting>
  <dataValidations count="1">
    <dataValidation type="list" allowBlank="1" showInputMessage="1" showErrorMessage="1" sqref="B12:B68">
      <formula1>$M$3:$M$9</formula1>
    </dataValidation>
  </dataValidations>
  <pageMargins left="0.75" right="0.75" top="1" bottom="1" header="0.5" footer="0.5"/>
  <pageSetup scale="30" fitToHeight="0" orientation="landscape" horizontalDpi="4294967292" verticalDpi="4294967292" r:id="rId1"/>
  <ignoredErrors>
    <ignoredError sqref="E26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L68" sqref="L68"/>
    </sheetView>
  </sheetViews>
  <sheetFormatPr baseColWidth="10" defaultRowHeight="16" x14ac:dyDescent="0.2"/>
  <cols>
    <col min="1" max="1" width="41.83203125" bestFit="1" customWidth="1"/>
    <col min="2" max="2" width="17.5" bestFit="1" customWidth="1"/>
    <col min="4" max="4" width="12.83203125" bestFit="1" customWidth="1"/>
    <col min="8" max="8" width="17.33203125" bestFit="1" customWidth="1"/>
    <col min="9" max="9" width="24.1640625" bestFit="1" customWidth="1"/>
    <col min="10" max="10" width="13.33203125" bestFit="1" customWidth="1"/>
    <col min="12" max="12" width="13" bestFit="1" customWidth="1"/>
  </cols>
  <sheetData>
    <row r="1" spans="1:14" x14ac:dyDescent="0.2">
      <c r="A1" t="str">
        <f>'Project Plan and Gantt'!A2</f>
        <v>Project Name</v>
      </c>
      <c r="B1" t="str">
        <f>'Project Plan and Gantt'!B2</f>
        <v>Workflow JS Widget</v>
      </c>
      <c r="D1" s="60" t="str">
        <f>'Project Plan and Gantt'!D2</f>
        <v>Project Status:</v>
      </c>
      <c r="E1" s="60"/>
      <c r="F1" s="60"/>
      <c r="H1" t="str">
        <f>'Project Plan and Gantt'!H2</f>
        <v>&lt;-</v>
      </c>
      <c r="I1" t="str">
        <f>'Project Plan and Gantt'!I2</f>
        <v>Values automatically update</v>
      </c>
      <c r="L1" s="61" t="str">
        <f>'Project Plan and Gantt'!L2</f>
        <v>Resources</v>
      </c>
      <c r="M1" s="61"/>
      <c r="N1" s="61"/>
    </row>
    <row r="2" spans="1:14" x14ac:dyDescent="0.2">
      <c r="A2" t="str">
        <f>'Project Plan and Gantt'!A3</f>
        <v>Project Manager</v>
      </c>
      <c r="B2" t="str">
        <f>'Project Plan and Gantt'!B3</f>
        <v>Justin Goulet</v>
      </c>
      <c r="D2" s="59" t="str">
        <f>'Project Plan and Gantt'!D3</f>
        <v>Complete</v>
      </c>
      <c r="E2" s="59"/>
      <c r="F2" s="59"/>
      <c r="G2">
        <f ca="1">'Project Plan and Gantt'!G3</f>
        <v>18</v>
      </c>
      <c r="L2" s="61" t="str">
        <f>'Project Plan and Gantt'!L3</f>
        <v>Justin Goulet</v>
      </c>
      <c r="M2" s="61" t="str">
        <f>'Project Plan and Gantt'!M3</f>
        <v>Project Manager</v>
      </c>
      <c r="N2" s="61"/>
    </row>
    <row r="3" spans="1:14" x14ac:dyDescent="0.2">
      <c r="A3" t="str">
        <f>'Project Plan and Gantt'!A4</f>
        <v>Project Deliverable</v>
      </c>
      <c r="B3">
        <f>'Project Plan and Gantt'!B4</f>
        <v>0</v>
      </c>
      <c r="D3" s="59" t="str">
        <f>'Project Plan and Gantt'!D4</f>
        <v>In Progress</v>
      </c>
      <c r="E3" s="59"/>
      <c r="F3" s="59"/>
      <c r="G3">
        <f ca="1">'Project Plan and Gantt'!G4</f>
        <v>3</v>
      </c>
      <c r="L3" s="61" t="str">
        <f>'Project Plan and Gantt'!L4</f>
        <v>Chris Larsen</v>
      </c>
      <c r="M3" s="61" t="str">
        <f>'Project Plan and Gantt'!M4</f>
        <v>DBA / Developer</v>
      </c>
      <c r="N3" s="61"/>
    </row>
    <row r="4" spans="1:14" x14ac:dyDescent="0.2">
      <c r="A4" t="str">
        <f>'Project Plan and Gantt'!A5</f>
        <v>Scope Statement:</v>
      </c>
      <c r="B4">
        <f>'Project Plan and Gantt'!B5</f>
        <v>0</v>
      </c>
      <c r="D4" s="59" t="str">
        <f>'Project Plan and Gantt'!D5</f>
        <v>Not Started</v>
      </c>
      <c r="E4" s="59"/>
      <c r="F4" s="59"/>
      <c r="G4">
        <f ca="1">'Project Plan and Gantt'!G5</f>
        <v>23</v>
      </c>
      <c r="L4" s="61" t="str">
        <f>'Project Plan and Gantt'!L5</f>
        <v>Mikal Callahan</v>
      </c>
      <c r="M4" s="61" t="str">
        <f>'Project Plan and Gantt'!M5</f>
        <v>UX / UI Designer</v>
      </c>
      <c r="N4" s="61"/>
    </row>
    <row r="5" spans="1:14" x14ac:dyDescent="0.2">
      <c r="D5" s="59" t="str">
        <f>'Project Plan and Gantt'!D6</f>
        <v>OverDue</v>
      </c>
      <c r="E5" s="59"/>
      <c r="F5" s="59"/>
      <c r="L5" s="61" t="str">
        <f>'Project Plan and Gantt'!L6</f>
        <v>Brock Corbett</v>
      </c>
      <c r="M5" s="61" t="str">
        <f>'Project Plan and Gantt'!M6</f>
        <v>Developer</v>
      </c>
      <c r="N5" s="61"/>
    </row>
    <row r="6" spans="1:14" x14ac:dyDescent="0.2">
      <c r="A6" t="str">
        <f>'Project Plan and Gantt'!A7</f>
        <v>Start Date</v>
      </c>
      <c r="B6">
        <f>'Project Plan and Gantt'!B7</f>
        <v>42766</v>
      </c>
      <c r="D6">
        <f>'Project Plan and Gantt'!D7</f>
        <v>0</v>
      </c>
      <c r="L6" s="61" t="str">
        <f>'Project Plan and Gantt'!L7</f>
        <v>Shaun-Inn Wu</v>
      </c>
      <c r="M6" s="61" t="str">
        <f>'Project Plan and Gantt'!M7</f>
        <v>Project Director</v>
      </c>
      <c r="N6" s="61"/>
    </row>
    <row r="7" spans="1:14" x14ac:dyDescent="0.2">
      <c r="A7" t="str">
        <f>'Project Plan and Gantt'!A8</f>
        <v>Expected End Date</v>
      </c>
      <c r="B7">
        <f>'Project Plan and Gantt'!B8</f>
        <v>42873</v>
      </c>
      <c r="D7" s="58" t="str">
        <f>'Project Plan and Gantt'!D9</f>
        <v>Note - Percentage is provided by ALL items completed divided by the amount of cells not empty</v>
      </c>
      <c r="E7" s="58"/>
      <c r="F7" s="58"/>
      <c r="G7" s="58"/>
      <c r="H7" s="58"/>
      <c r="I7" s="58"/>
      <c r="J7" s="58"/>
      <c r="L7" s="61" t="str">
        <f>'Project Plan and Gantt'!L8</f>
        <v>Developers</v>
      </c>
      <c r="M7" s="61" t="str">
        <f>'Project Plan and Gantt'!M8</f>
        <v>Development Team</v>
      </c>
      <c r="N7" s="61"/>
    </row>
    <row r="8" spans="1:14" x14ac:dyDescent="0.2">
      <c r="A8" t="str">
        <f>'Project Plan and Gantt'!A9</f>
        <v>Overall Progress</v>
      </c>
      <c r="B8">
        <f ca="1">'Project Plan and Gantt'!B9</f>
        <v>0.31578947368421051</v>
      </c>
      <c r="D8" s="58"/>
      <c r="E8" s="58"/>
      <c r="F8" s="58"/>
      <c r="G8" s="58"/>
      <c r="H8" s="58"/>
      <c r="I8" s="58"/>
      <c r="J8" s="58"/>
      <c r="L8" s="61" t="str">
        <f>'Project Plan and Gantt'!L9</f>
        <v>All</v>
      </c>
      <c r="M8" s="61" t="str">
        <f>'Project Plan and Gantt'!M9</f>
        <v>Project Team</v>
      </c>
      <c r="N8" s="61"/>
    </row>
    <row r="10" spans="1:14" ht="19" x14ac:dyDescent="0.2">
      <c r="A10" s="5" t="s">
        <v>15</v>
      </c>
      <c r="B10" s="5" t="s">
        <v>16</v>
      </c>
      <c r="C10" s="5" t="s">
        <v>17</v>
      </c>
      <c r="D10" s="5" t="s">
        <v>18</v>
      </c>
      <c r="E10" s="5" t="s">
        <v>19</v>
      </c>
      <c r="F10" s="5" t="s">
        <v>60</v>
      </c>
      <c r="G10" s="5" t="s">
        <v>20</v>
      </c>
      <c r="H10" s="13" t="s">
        <v>21</v>
      </c>
      <c r="I10" s="66" t="s">
        <v>90</v>
      </c>
      <c r="J10" s="66" t="s">
        <v>91</v>
      </c>
    </row>
    <row r="11" spans="1:14" x14ac:dyDescent="0.2">
      <c r="A11" s="14" t="str">
        <f>'Project Plan and Gantt'!A12</f>
        <v>Introduction to Course</v>
      </c>
      <c r="B11" s="3" t="str">
        <f>'Project Plan and Gantt'!B12</f>
        <v>Project Director</v>
      </c>
      <c r="C11" s="4">
        <f>'Project Plan and Gantt'!C12</f>
        <v>42759</v>
      </c>
      <c r="D11" s="4">
        <f>'Project Plan and Gantt'!D12</f>
        <v>42759</v>
      </c>
      <c r="E11" s="3">
        <f>'Project Plan and Gantt'!E12</f>
        <v>1</v>
      </c>
      <c r="F11" s="49">
        <f>'Project Plan and Gantt'!F12</f>
        <v>0</v>
      </c>
      <c r="G11" s="7" t="str">
        <f ca="1">'Project Plan and Gantt'!G12</f>
        <v>Complete</v>
      </c>
      <c r="H11" s="7">
        <f>'Project Plan and Gantt'!H12</f>
        <v>1</v>
      </c>
      <c r="I11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Shaun-Inn Wu</v>
      </c>
    </row>
    <row r="12" spans="1:14" x14ac:dyDescent="0.2">
      <c r="A12" s="14" t="str">
        <f>'Project Plan and Gantt'!A13</f>
        <v>Syllabus / Project Introduction</v>
      </c>
      <c r="B12" s="3" t="str">
        <f>'Project Plan and Gantt'!B13</f>
        <v>Project Director</v>
      </c>
      <c r="C12" s="4">
        <f>'Project Plan and Gantt'!C13</f>
        <v>42760</v>
      </c>
      <c r="D12" s="4">
        <f>'Project Plan and Gantt'!D13</f>
        <v>42766</v>
      </c>
      <c r="E12" s="3">
        <f>'Project Plan and Gantt'!E13</f>
        <v>6</v>
      </c>
      <c r="F12" s="49">
        <f>'Project Plan and Gantt'!F13</f>
        <v>0</v>
      </c>
      <c r="G12" s="7" t="str">
        <f ca="1">'Project Plan and Gantt'!G13</f>
        <v>Complete</v>
      </c>
      <c r="H12" s="7">
        <f>'Project Plan and Gantt'!H13</f>
        <v>1</v>
      </c>
      <c r="I12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Shaun-Inn Wu</v>
      </c>
    </row>
    <row r="13" spans="1:14" x14ac:dyDescent="0.2">
      <c r="A13" s="15" t="str">
        <f>'Project Plan and Gantt'!A14</f>
        <v>Client Presentation / Team Formation</v>
      </c>
      <c r="B13" s="3" t="str">
        <f>'Project Plan and Gantt'!B14</f>
        <v>Project Director</v>
      </c>
      <c r="C13" s="4">
        <f>'Project Plan and Gantt'!C14</f>
        <v>42766</v>
      </c>
      <c r="D13" s="4">
        <f>'Project Plan and Gantt'!D14</f>
        <v>42766</v>
      </c>
      <c r="E13" s="3">
        <f>'Project Plan and Gantt'!E14</f>
        <v>1</v>
      </c>
      <c r="F13" s="49">
        <f>'Project Plan and Gantt'!F14</f>
        <v>0</v>
      </c>
      <c r="G13" s="7" t="str">
        <f ca="1">'Project Plan and Gantt'!G14</f>
        <v>Complete</v>
      </c>
      <c r="H13" s="7">
        <f>'Project Plan and Gantt'!H14</f>
        <v>1</v>
      </c>
      <c r="I13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Shaun-Inn Wu</v>
      </c>
    </row>
    <row r="14" spans="1:14" x14ac:dyDescent="0.2">
      <c r="A14" s="46" t="str">
        <f>'Project Plan and Gantt'!A15</f>
        <v>JAD 1</v>
      </c>
      <c r="B14" s="62">
        <f>'Project Plan and Gantt'!B15</f>
        <v>0</v>
      </c>
      <c r="C14" s="63">
        <f>'Project Plan and Gantt'!C15</f>
        <v>0</v>
      </c>
      <c r="D14" s="63">
        <f>'Project Plan and Gantt'!D15</f>
        <v>0</v>
      </c>
      <c r="E14" s="62">
        <f>'Project Plan and Gantt'!E15</f>
        <v>0</v>
      </c>
      <c r="F14" s="64">
        <f>'Project Plan and Gantt'!F15</f>
        <v>0</v>
      </c>
      <c r="G14" s="65" t="str">
        <f ca="1">'Project Plan and Gantt'!G15</f>
        <v/>
      </c>
      <c r="H14" s="65">
        <f>'Project Plan and Gantt'!H15</f>
        <v>0</v>
      </c>
      <c r="I14" s="65">
        <f>'Project Plan and Gantt'!I15</f>
        <v>0</v>
      </c>
      <c r="J14" s="65">
        <f>'Project Plan and Gantt'!J15</f>
        <v>0</v>
      </c>
    </row>
    <row r="15" spans="1:14" x14ac:dyDescent="0.2">
      <c r="A15" s="48" t="str">
        <f>'Project Plan and Gantt'!A16</f>
        <v>Meeting Agenda</v>
      </c>
      <c r="B15" s="3" t="str">
        <f>'Project Plan and Gantt'!B16</f>
        <v>Project Manager</v>
      </c>
      <c r="C15" s="4">
        <f>'Project Plan and Gantt'!C16</f>
        <v>42773</v>
      </c>
      <c r="D15" s="4">
        <f>'Project Plan and Gantt'!D16</f>
        <v>42773</v>
      </c>
      <c r="E15" s="3">
        <f>'Project Plan and Gantt'!E16</f>
        <v>1</v>
      </c>
      <c r="F15" s="49">
        <f>'Project Plan and Gantt'!F16</f>
        <v>0</v>
      </c>
      <c r="G15" s="7" t="str">
        <f ca="1">'Project Plan and Gantt'!G16</f>
        <v>Complete</v>
      </c>
      <c r="H15" s="7">
        <f>'Project Plan and Gantt'!H16</f>
        <v>1</v>
      </c>
      <c r="I15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16" spans="1:14" x14ac:dyDescent="0.2">
      <c r="A16" s="48" t="str">
        <f>'Project Plan and Gantt'!A17</f>
        <v>Meeting</v>
      </c>
      <c r="B16" s="3" t="str">
        <f>'Project Plan and Gantt'!B17</f>
        <v>Project Manager</v>
      </c>
      <c r="C16" s="4">
        <f>'Project Plan and Gantt'!C17</f>
        <v>42774</v>
      </c>
      <c r="D16" s="4">
        <f>'Project Plan and Gantt'!D17</f>
        <v>42774</v>
      </c>
      <c r="E16" s="3">
        <f>'Project Plan and Gantt'!E17</f>
        <v>1</v>
      </c>
      <c r="F16" s="49">
        <f>'Project Plan and Gantt'!F17</f>
        <v>0</v>
      </c>
      <c r="G16" s="7" t="str">
        <f ca="1">'Project Plan and Gantt'!G17</f>
        <v>Complete</v>
      </c>
      <c r="H16" s="7">
        <f>'Project Plan and Gantt'!H17</f>
        <v>1</v>
      </c>
      <c r="I16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17" spans="1:10" x14ac:dyDescent="0.2">
      <c r="A17" s="48" t="str">
        <f>'Project Plan and Gantt'!A18</f>
        <v>Meeting Notes</v>
      </c>
      <c r="B17" s="3" t="str">
        <f>'Project Plan and Gantt'!B18</f>
        <v>Project Manager</v>
      </c>
      <c r="C17" s="4">
        <f>'Project Plan and Gantt'!C18</f>
        <v>42775</v>
      </c>
      <c r="D17" s="4">
        <f>'Project Plan and Gantt'!D18</f>
        <v>42775</v>
      </c>
      <c r="E17" s="3">
        <f>'Project Plan and Gantt'!E18</f>
        <v>1</v>
      </c>
      <c r="F17" s="49">
        <f>'Project Plan and Gantt'!F18</f>
        <v>0</v>
      </c>
      <c r="G17" s="7" t="str">
        <f ca="1">'Project Plan and Gantt'!G18</f>
        <v>Complete</v>
      </c>
      <c r="H17" s="7">
        <f>'Project Plan and Gantt'!H18</f>
        <v>1</v>
      </c>
      <c r="I17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18" spans="1:10" x14ac:dyDescent="0.2">
      <c r="A18" s="48" t="str">
        <f>'Project Plan and Gantt'!A19</f>
        <v>Setup Client Communications</v>
      </c>
      <c r="B18" s="3" t="str">
        <f>'Project Plan and Gantt'!B19</f>
        <v>Project Manager</v>
      </c>
      <c r="C18" s="4">
        <f>'Project Plan and Gantt'!C19</f>
        <v>42774</v>
      </c>
      <c r="D18" s="4">
        <f>'Project Plan and Gantt'!D19</f>
        <v>42774</v>
      </c>
      <c r="E18" s="3">
        <f>'Project Plan and Gantt'!E19</f>
        <v>1</v>
      </c>
      <c r="F18" s="49">
        <f>'Project Plan and Gantt'!F19</f>
        <v>0</v>
      </c>
      <c r="G18" s="7" t="str">
        <f ca="1">'Project Plan and Gantt'!G19</f>
        <v>Complete</v>
      </c>
      <c r="H18" s="7">
        <f>'Project Plan and Gantt'!H19</f>
        <v>1</v>
      </c>
      <c r="I18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19" spans="1:10" x14ac:dyDescent="0.2">
      <c r="A19" s="48" t="str">
        <f>'Project Plan and Gantt'!A20</f>
        <v>Research Possible Workflow Solutions</v>
      </c>
      <c r="B19" s="3" t="str">
        <f>'Project Plan and Gantt'!B20</f>
        <v>Project Manager</v>
      </c>
      <c r="C19" s="4">
        <f>'Project Plan and Gantt'!C20</f>
        <v>42775</v>
      </c>
      <c r="D19" s="4">
        <f>'Project Plan and Gantt'!D20</f>
        <v>42788</v>
      </c>
      <c r="E19" s="3">
        <f>'Project Plan and Gantt'!E20</f>
        <v>13</v>
      </c>
      <c r="F19" s="49">
        <f>'Project Plan and Gantt'!F20</f>
        <v>0</v>
      </c>
      <c r="G19" s="7" t="str">
        <f ca="1">'Project Plan and Gantt'!G20</f>
        <v>Complete</v>
      </c>
      <c r="H19" s="7">
        <f>'Project Plan and Gantt'!H20</f>
        <v>1</v>
      </c>
      <c r="I19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20" spans="1:10" x14ac:dyDescent="0.2">
      <c r="A20" s="48" t="str">
        <f>'Project Plan and Gantt'!A21</f>
        <v>Create Sketch of Proposed Solution</v>
      </c>
      <c r="B20" s="3" t="str">
        <f>'Project Plan and Gantt'!B21</f>
        <v>Project Manager</v>
      </c>
      <c r="C20" s="4">
        <f>'Project Plan and Gantt'!C21</f>
        <v>42788</v>
      </c>
      <c r="D20" s="4">
        <f>'Project Plan and Gantt'!D21</f>
        <v>42789</v>
      </c>
      <c r="E20" s="3">
        <f>'Project Plan and Gantt'!E21</f>
        <v>1</v>
      </c>
      <c r="F20" s="49">
        <f>'Project Plan and Gantt'!F21</f>
        <v>22</v>
      </c>
      <c r="G20" s="7" t="str">
        <f ca="1">'Project Plan and Gantt'!G21</f>
        <v>Complete</v>
      </c>
      <c r="H20" s="7">
        <f>'Project Plan and Gantt'!H21</f>
        <v>1</v>
      </c>
      <c r="I20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21" spans="1:10" x14ac:dyDescent="0.2">
      <c r="A21" s="47" t="str">
        <f>'Project Plan and Gantt'!A22</f>
        <v>Report 1</v>
      </c>
      <c r="B21" s="62">
        <f>'Project Plan and Gantt'!B22</f>
        <v>0</v>
      </c>
      <c r="C21" s="63">
        <f>'Project Plan and Gantt'!C22</f>
        <v>0</v>
      </c>
      <c r="D21" s="63">
        <f>'Project Plan and Gantt'!D22</f>
        <v>0</v>
      </c>
      <c r="E21" s="62">
        <f>'Project Plan and Gantt'!E22</f>
        <v>0</v>
      </c>
      <c r="F21" s="64">
        <f>'Project Plan and Gantt'!F22</f>
        <v>0</v>
      </c>
      <c r="G21" s="65" t="str">
        <f ca="1">'Project Plan and Gantt'!G22</f>
        <v/>
      </c>
      <c r="H21" s="65">
        <f>'Project Plan and Gantt'!H22</f>
        <v>0</v>
      </c>
      <c r="I21" s="65">
        <f>'Project Plan and Gantt'!I22</f>
        <v>0</v>
      </c>
      <c r="J21" s="65">
        <f>'Project Plan and Gantt'!J22</f>
        <v>0</v>
      </c>
    </row>
    <row r="22" spans="1:10" x14ac:dyDescent="0.2">
      <c r="A22" s="48" t="str">
        <f>'Project Plan and Gantt'!A23</f>
        <v>Create Report</v>
      </c>
      <c r="B22" s="3" t="str">
        <f>'Project Plan and Gantt'!B23</f>
        <v>Project Team</v>
      </c>
      <c r="C22" s="4">
        <f>'Project Plan and Gantt'!C23</f>
        <v>42776</v>
      </c>
      <c r="D22" s="4">
        <f>'Project Plan and Gantt'!D23</f>
        <v>42780</v>
      </c>
      <c r="E22" s="3">
        <f>'Project Plan and Gantt'!E23</f>
        <v>4</v>
      </c>
      <c r="F22" s="49">
        <f>'Project Plan and Gantt'!F23</f>
        <v>10</v>
      </c>
      <c r="G22" s="7" t="str">
        <f ca="1">'Project Plan and Gantt'!G23</f>
        <v>Complete</v>
      </c>
      <c r="H22" s="8">
        <f>'Project Plan and Gantt'!H23</f>
        <v>1</v>
      </c>
      <c r="I22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23" spans="1:10" x14ac:dyDescent="0.2">
      <c r="A23" s="48" t="str">
        <f>'Project Plan and Gantt'!A24</f>
        <v>Feedback on Report</v>
      </c>
      <c r="B23" s="3" t="str">
        <f>'Project Plan and Gantt'!B24</f>
        <v>Project Team</v>
      </c>
      <c r="C23" s="4">
        <f>'Project Plan and Gantt'!C24</f>
        <v>42782</v>
      </c>
      <c r="D23" s="4">
        <f>'Project Plan and Gantt'!D24</f>
        <v>42782</v>
      </c>
      <c r="E23" s="3">
        <f>'Project Plan and Gantt'!E24</f>
        <v>1</v>
      </c>
      <c r="F23" s="49">
        <f>'Project Plan and Gantt'!F24</f>
        <v>1</v>
      </c>
      <c r="G23" s="7" t="str">
        <f ca="1">'Project Plan and Gantt'!G24</f>
        <v>Complete</v>
      </c>
      <c r="H23" s="8">
        <f>'Project Plan and Gantt'!H24</f>
        <v>1</v>
      </c>
      <c r="I23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24" spans="1:10" x14ac:dyDescent="0.2">
      <c r="A24" s="48" t="str">
        <f>'Project Plan and Gantt'!A25</f>
        <v>Submit Report 1</v>
      </c>
      <c r="B24" s="3" t="str">
        <f>'Project Plan and Gantt'!B25</f>
        <v>Project Team</v>
      </c>
      <c r="C24" s="4">
        <f>'Project Plan and Gantt'!C25</f>
        <v>42782</v>
      </c>
      <c r="D24" s="4">
        <f>'Project Plan and Gantt'!D25</f>
        <v>42782</v>
      </c>
      <c r="E24" s="3">
        <f>'Project Plan and Gantt'!E25</f>
        <v>1</v>
      </c>
      <c r="F24" s="49">
        <f>'Project Plan and Gantt'!F25</f>
        <v>0.25</v>
      </c>
      <c r="G24" s="7" t="str">
        <f ca="1">'Project Plan and Gantt'!G25</f>
        <v>Complete</v>
      </c>
      <c r="H24" s="8">
        <f>'Project Plan and Gantt'!H25</f>
        <v>1</v>
      </c>
      <c r="I24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25" spans="1:10" x14ac:dyDescent="0.2">
      <c r="A25" s="46" t="str">
        <f>'Project Plan and Gantt'!A26</f>
        <v>JAD 2</v>
      </c>
      <c r="B25" s="62">
        <f>'Project Plan and Gantt'!B26</f>
        <v>0</v>
      </c>
      <c r="C25" s="63">
        <f>'Project Plan and Gantt'!C26</f>
        <v>0</v>
      </c>
      <c r="D25" s="63">
        <f>'Project Plan and Gantt'!D26</f>
        <v>0</v>
      </c>
      <c r="E25" s="62" t="str">
        <f>'Project Plan and Gantt'!E26</f>
        <v/>
      </c>
      <c r="F25" s="64">
        <f>'Project Plan and Gantt'!F26</f>
        <v>0</v>
      </c>
      <c r="G25" s="65" t="str">
        <f ca="1">'Project Plan and Gantt'!G26</f>
        <v/>
      </c>
      <c r="H25" s="65">
        <f>'Project Plan and Gantt'!H26</f>
        <v>0</v>
      </c>
      <c r="I25" s="65">
        <f>'Project Plan and Gantt'!I26</f>
        <v>0</v>
      </c>
      <c r="J25" s="65">
        <f>'Project Plan and Gantt'!J26</f>
        <v>0</v>
      </c>
    </row>
    <row r="26" spans="1:10" x14ac:dyDescent="0.2">
      <c r="A26" s="48" t="str">
        <f>'Project Plan and Gantt'!A27</f>
        <v>Meeting Agenda</v>
      </c>
      <c r="B26" s="3" t="str">
        <f>'Project Plan and Gantt'!B27</f>
        <v>Project Manager</v>
      </c>
      <c r="C26" s="4">
        <f>'Project Plan and Gantt'!C27</f>
        <v>42787</v>
      </c>
      <c r="D26" s="4">
        <f>'Project Plan and Gantt'!D27</f>
        <v>42787</v>
      </c>
      <c r="E26" s="3">
        <f>'Project Plan and Gantt'!E27</f>
        <v>1</v>
      </c>
      <c r="F26" s="49">
        <f>'Project Plan and Gantt'!F27</f>
        <v>1</v>
      </c>
      <c r="G26" s="7" t="str">
        <f ca="1">'Project Plan and Gantt'!G27</f>
        <v>Complete</v>
      </c>
      <c r="H26" s="8">
        <f>'Project Plan and Gantt'!H27</f>
        <v>1</v>
      </c>
      <c r="I26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27" spans="1:10" x14ac:dyDescent="0.2">
      <c r="A27" s="48" t="str">
        <f>'Project Plan and Gantt'!A28</f>
        <v>Meeting</v>
      </c>
      <c r="B27" s="3" t="str">
        <f>'Project Plan and Gantt'!B28</f>
        <v>Project Team</v>
      </c>
      <c r="C27" s="4">
        <f>'Project Plan and Gantt'!C28</f>
        <v>42788</v>
      </c>
      <c r="D27" s="4">
        <f>'Project Plan and Gantt'!D28</f>
        <v>42788</v>
      </c>
      <c r="E27" s="3">
        <f>'Project Plan and Gantt'!E28</f>
        <v>1</v>
      </c>
      <c r="F27" s="49">
        <f>'Project Plan and Gantt'!F28</f>
        <v>1</v>
      </c>
      <c r="G27" s="7" t="str">
        <f ca="1">'Project Plan and Gantt'!G28</f>
        <v>Complete</v>
      </c>
      <c r="H27" s="8">
        <f>'Project Plan and Gantt'!H28</f>
        <v>1</v>
      </c>
      <c r="I27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28" spans="1:10" x14ac:dyDescent="0.2">
      <c r="A28" s="48" t="str">
        <f>'Project Plan and Gantt'!A29</f>
        <v>Meeting Notes</v>
      </c>
      <c r="B28" s="3" t="str">
        <f>'Project Plan and Gantt'!B29</f>
        <v>Project Team</v>
      </c>
      <c r="C28" s="4">
        <f>'Project Plan and Gantt'!C29</f>
        <v>42788</v>
      </c>
      <c r="D28" s="4">
        <f>'Project Plan and Gantt'!D29</f>
        <v>42788</v>
      </c>
      <c r="E28" s="3">
        <f>'Project Plan and Gantt'!E29</f>
        <v>1</v>
      </c>
      <c r="F28" s="49">
        <f>'Project Plan and Gantt'!F29</f>
        <v>1</v>
      </c>
      <c r="G28" s="7" t="str">
        <f ca="1">'Project Plan and Gantt'!G29</f>
        <v>Complete</v>
      </c>
      <c r="H28" s="8">
        <f>'Project Plan and Gantt'!H29</f>
        <v>1</v>
      </c>
      <c r="I28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29" spans="1:10" x14ac:dyDescent="0.2">
      <c r="A29" s="47" t="str">
        <f>'Project Plan and Gantt'!A30</f>
        <v>Report 2</v>
      </c>
      <c r="B29" s="62">
        <f>'Project Plan and Gantt'!B30</f>
        <v>0</v>
      </c>
      <c r="C29" s="63">
        <f>'Project Plan and Gantt'!C30</f>
        <v>0</v>
      </c>
      <c r="D29" s="63">
        <f>'Project Plan and Gantt'!D30</f>
        <v>0</v>
      </c>
      <c r="E29" s="62">
        <f>'Project Plan and Gantt'!E30</f>
        <v>0</v>
      </c>
      <c r="F29" s="64">
        <f>'Project Plan and Gantt'!F30</f>
        <v>0</v>
      </c>
      <c r="G29" s="65" t="str">
        <f ca="1">'Project Plan and Gantt'!G30</f>
        <v/>
      </c>
      <c r="H29" s="65">
        <f>'Project Plan and Gantt'!H30</f>
        <v>0</v>
      </c>
      <c r="I29" s="65">
        <f>'Project Plan and Gantt'!I30</f>
        <v>0</v>
      </c>
      <c r="J29" s="65">
        <f>'Project Plan and Gantt'!J30</f>
        <v>0</v>
      </c>
    </row>
    <row r="30" spans="1:10" x14ac:dyDescent="0.2">
      <c r="A30" s="48" t="str">
        <f>'Project Plan and Gantt'!A31</f>
        <v>Create Report</v>
      </c>
      <c r="B30" s="3" t="str">
        <f>'Project Plan and Gantt'!B31</f>
        <v>Project Team</v>
      </c>
      <c r="C30" s="4">
        <f>'Project Plan and Gantt'!C31</f>
        <v>42789</v>
      </c>
      <c r="D30" s="4">
        <f>'Project Plan and Gantt'!D31</f>
        <v>42793</v>
      </c>
      <c r="E30" s="3">
        <f>'Project Plan and Gantt'!E31</f>
        <v>4</v>
      </c>
      <c r="F30" s="49">
        <f>'Project Plan and Gantt'!F31</f>
        <v>10</v>
      </c>
      <c r="G30" s="7" t="str">
        <f ca="1">'Project Plan and Gantt'!G31</f>
        <v>Complete</v>
      </c>
      <c r="H30" s="8">
        <f>'Project Plan and Gantt'!H31</f>
        <v>1</v>
      </c>
      <c r="I30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31" spans="1:10" x14ac:dyDescent="0.2">
      <c r="A31" s="48" t="str">
        <f>'Project Plan and Gantt'!A32</f>
        <v>Feedback on Report</v>
      </c>
      <c r="B31" s="3" t="str">
        <f>'Project Plan and Gantt'!B32</f>
        <v>Project Team</v>
      </c>
      <c r="C31" s="4">
        <f>'Project Plan and Gantt'!C32</f>
        <v>42794</v>
      </c>
      <c r="D31" s="4">
        <f>'Project Plan and Gantt'!D32</f>
        <v>42801</v>
      </c>
      <c r="E31" s="3">
        <f>'Project Plan and Gantt'!E32</f>
        <v>7</v>
      </c>
      <c r="F31" s="49">
        <f>'Project Plan and Gantt'!F32</f>
        <v>1</v>
      </c>
      <c r="G31" s="7" t="str">
        <f ca="1">'Project Plan and Gantt'!G32</f>
        <v>In Progress</v>
      </c>
      <c r="H31" s="8">
        <f>'Project Plan and Gantt'!H32</f>
        <v>0</v>
      </c>
      <c r="I31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32" spans="1:10" x14ac:dyDescent="0.2">
      <c r="A32" s="48" t="str">
        <f>'Project Plan and Gantt'!A33</f>
        <v>Submit Report 2</v>
      </c>
      <c r="B32" s="3" t="str">
        <f>'Project Plan and Gantt'!B33</f>
        <v>Project Team</v>
      </c>
      <c r="C32" s="4">
        <f>'Project Plan and Gantt'!C33</f>
        <v>42801</v>
      </c>
      <c r="D32" s="4">
        <f>'Project Plan and Gantt'!D33</f>
        <v>42801</v>
      </c>
      <c r="E32" s="3">
        <f>'Project Plan and Gantt'!E33</f>
        <v>1</v>
      </c>
      <c r="F32" s="49">
        <f>'Project Plan and Gantt'!F33</f>
        <v>0.25</v>
      </c>
      <c r="G32" s="7" t="str">
        <f ca="1">'Project Plan and Gantt'!G33</f>
        <v>Not Started</v>
      </c>
      <c r="H32" s="8">
        <f>'Project Plan and Gantt'!H33</f>
        <v>0</v>
      </c>
      <c r="I32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33" spans="1:10" x14ac:dyDescent="0.2">
      <c r="A33" s="47" t="str">
        <f>'Project Plan and Gantt'!A34</f>
        <v>Decision Matrix</v>
      </c>
      <c r="B33" s="62">
        <f>'Project Plan and Gantt'!B34</f>
        <v>0</v>
      </c>
      <c r="C33" s="63">
        <f>'Project Plan and Gantt'!C34</f>
        <v>0</v>
      </c>
      <c r="D33" s="63">
        <f>'Project Plan and Gantt'!D34</f>
        <v>0</v>
      </c>
      <c r="E33" s="62">
        <f>'Project Plan and Gantt'!E34</f>
        <v>0</v>
      </c>
      <c r="F33" s="64">
        <f>'Project Plan and Gantt'!F34</f>
        <v>0</v>
      </c>
      <c r="G33" s="65" t="str">
        <f ca="1">'Project Plan and Gantt'!G34</f>
        <v/>
      </c>
      <c r="H33" s="65">
        <f>'Project Plan and Gantt'!H34</f>
        <v>0</v>
      </c>
      <c r="I33" s="65">
        <f>'Project Plan and Gantt'!I34</f>
        <v>0</v>
      </c>
      <c r="J33" s="65">
        <f>'Project Plan and Gantt'!J34</f>
        <v>0</v>
      </c>
    </row>
    <row r="34" spans="1:10" x14ac:dyDescent="0.2">
      <c r="A34" s="51" t="str">
        <f>'Project Plan and Gantt'!A35</f>
        <v>D3 / D4 &amp; Others: Cost / Features</v>
      </c>
      <c r="B34" s="3" t="str">
        <f>'Project Plan and Gantt'!B35</f>
        <v>Project Team</v>
      </c>
      <c r="C34" s="4">
        <f>'Project Plan and Gantt'!C35</f>
        <v>42794</v>
      </c>
      <c r="D34" s="4">
        <f>'Project Plan and Gantt'!D35</f>
        <v>42795</v>
      </c>
      <c r="E34" s="3">
        <f>'Project Plan and Gantt'!E35</f>
        <v>1</v>
      </c>
      <c r="F34" s="49">
        <f>'Project Plan and Gantt'!F35</f>
        <v>0</v>
      </c>
      <c r="G34" s="7" t="str">
        <f ca="1">'Project Plan and Gantt'!G35</f>
        <v>Complete</v>
      </c>
      <c r="H34" s="8">
        <f>'Project Plan and Gantt'!H35</f>
        <v>1</v>
      </c>
      <c r="I34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35" spans="1:10" x14ac:dyDescent="0.2">
      <c r="A35" s="51" t="str">
        <f>'Project Plan and Gantt'!A36</f>
        <v>Create Editable Decision Matrix</v>
      </c>
      <c r="B35" s="3" t="str">
        <f>'Project Plan and Gantt'!B36</f>
        <v>Project Manager</v>
      </c>
      <c r="C35" s="4">
        <f>'Project Plan and Gantt'!C36</f>
        <v>42794</v>
      </c>
      <c r="D35" s="4">
        <f>'Project Plan and Gantt'!D36</f>
        <v>42794</v>
      </c>
      <c r="E35" s="3">
        <f>'Project Plan and Gantt'!E36</f>
        <v>1</v>
      </c>
      <c r="F35" s="49">
        <f>'Project Plan and Gantt'!F36</f>
        <v>0</v>
      </c>
      <c r="G35" s="7" t="str">
        <f ca="1">'Project Plan and Gantt'!G36</f>
        <v>Complete</v>
      </c>
      <c r="H35" s="8">
        <f>'Project Plan and Gantt'!H36</f>
        <v>1</v>
      </c>
      <c r="I35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36" spans="1:10" x14ac:dyDescent="0.2">
      <c r="A36" s="47" t="str">
        <f>'Project Plan and Gantt'!A37</f>
        <v>Product</v>
      </c>
      <c r="B36" s="62">
        <f>'Project Plan and Gantt'!B37</f>
        <v>0</v>
      </c>
      <c r="C36" s="63">
        <f>'Project Plan and Gantt'!C37</f>
        <v>0</v>
      </c>
      <c r="D36" s="63">
        <f>'Project Plan and Gantt'!D37</f>
        <v>0</v>
      </c>
      <c r="E36" s="62">
        <f>'Project Plan and Gantt'!E37</f>
        <v>0</v>
      </c>
      <c r="F36" s="64">
        <f>'Project Plan and Gantt'!F37</f>
        <v>0</v>
      </c>
      <c r="G36" s="65" t="str">
        <f ca="1">'Project Plan and Gantt'!G37</f>
        <v/>
      </c>
      <c r="H36" s="65">
        <f>'Project Plan and Gantt'!H37</f>
        <v>0</v>
      </c>
      <c r="I36" s="65">
        <f>'Project Plan and Gantt'!I37</f>
        <v>0</v>
      </c>
      <c r="J36" s="65">
        <f>'Project Plan and Gantt'!J37</f>
        <v>0</v>
      </c>
    </row>
    <row r="37" spans="1:10" x14ac:dyDescent="0.2">
      <c r="A37" s="51" t="str">
        <f>'Project Plan and Gantt'!A38</f>
        <v>User Manual</v>
      </c>
      <c r="B37" s="3" t="str">
        <f>'Project Plan and Gantt'!B38</f>
        <v>Project Manager</v>
      </c>
      <c r="C37" s="4">
        <f>'Project Plan and Gantt'!C38</f>
        <v>42794</v>
      </c>
      <c r="D37" s="4">
        <f>'Project Plan and Gantt'!D38</f>
        <v>42809</v>
      </c>
      <c r="E37" s="3">
        <f>'Project Plan and Gantt'!E38</f>
        <v>15</v>
      </c>
      <c r="F37" s="49">
        <f>'Project Plan and Gantt'!F38</f>
        <v>0</v>
      </c>
      <c r="G37" s="7" t="str">
        <f ca="1">'Project Plan and Gantt'!G38</f>
        <v>In Progress</v>
      </c>
      <c r="H37" s="8">
        <f>'Project Plan and Gantt'!H38</f>
        <v>0</v>
      </c>
      <c r="I37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38" spans="1:10" x14ac:dyDescent="0.2">
      <c r="A38" s="51" t="str">
        <f>'Project Plan and Gantt'!A39</f>
        <v>Skelaton Product</v>
      </c>
      <c r="B38" s="3" t="str">
        <f>'Project Plan and Gantt'!B39</f>
        <v>Development Team</v>
      </c>
      <c r="C38" s="4">
        <f>'Project Plan and Gantt'!C39</f>
        <v>42794</v>
      </c>
      <c r="D38" s="4">
        <f>'Project Plan and Gantt'!D39</f>
        <v>42809</v>
      </c>
      <c r="E38" s="3">
        <f>'Project Plan and Gantt'!E39</f>
        <v>15</v>
      </c>
      <c r="F38" s="49">
        <f>'Project Plan and Gantt'!F39</f>
        <v>0</v>
      </c>
      <c r="G38" s="7" t="str">
        <f ca="1">'Project Plan and Gantt'!G39</f>
        <v>In Progress</v>
      </c>
      <c r="H38" s="8">
        <f>'Project Plan and Gantt'!H39</f>
        <v>0</v>
      </c>
      <c r="I38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Developers</v>
      </c>
    </row>
    <row r="39" spans="1:10" x14ac:dyDescent="0.2">
      <c r="A39" s="46" t="str">
        <f>'Project Plan and Gantt'!A40</f>
        <v>Prototype 1</v>
      </c>
      <c r="B39" s="62">
        <f>'Project Plan and Gantt'!B40</f>
        <v>0</v>
      </c>
      <c r="C39" s="63">
        <f>'Project Plan and Gantt'!C40</f>
        <v>0</v>
      </c>
      <c r="D39" s="63">
        <f>'Project Plan and Gantt'!D40</f>
        <v>0</v>
      </c>
      <c r="E39" s="62" t="str">
        <f>'Project Plan and Gantt'!E40</f>
        <v/>
      </c>
      <c r="F39" s="64">
        <f>'Project Plan and Gantt'!F40</f>
        <v>0</v>
      </c>
      <c r="G39" s="65" t="str">
        <f ca="1">'Project Plan and Gantt'!G40</f>
        <v/>
      </c>
      <c r="H39" s="65">
        <f>'Project Plan and Gantt'!H40</f>
        <v>0</v>
      </c>
      <c r="I39" s="65">
        <f>'Project Plan and Gantt'!I40</f>
        <v>0</v>
      </c>
      <c r="J39" s="65">
        <f>'Project Plan and Gantt'!J40</f>
        <v>0</v>
      </c>
    </row>
    <row r="40" spans="1:10" x14ac:dyDescent="0.2">
      <c r="A40" s="48" t="str">
        <f>'Project Plan and Gantt'!A41</f>
        <v>Meeting Agenda</v>
      </c>
      <c r="B40" s="3" t="str">
        <f>'Project Plan and Gantt'!B41</f>
        <v>Project Manager</v>
      </c>
      <c r="C40" s="4">
        <f>'Project Plan and Gantt'!C41</f>
        <v>42808</v>
      </c>
      <c r="D40" s="4">
        <f>'Project Plan and Gantt'!D41</f>
        <v>42808</v>
      </c>
      <c r="E40" s="3">
        <f>'Project Plan and Gantt'!E41</f>
        <v>1</v>
      </c>
      <c r="F40" s="49">
        <f>'Project Plan and Gantt'!F41</f>
        <v>1</v>
      </c>
      <c r="G40" s="7" t="str">
        <f ca="1">'Project Plan and Gantt'!G41</f>
        <v>Not Started</v>
      </c>
      <c r="H40" s="8">
        <f>'Project Plan and Gantt'!H41</f>
        <v>1</v>
      </c>
      <c r="I40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41" spans="1:10" x14ac:dyDescent="0.2">
      <c r="A41" s="48" t="str">
        <f>'Project Plan and Gantt'!A42</f>
        <v>Meeting</v>
      </c>
      <c r="B41" s="3" t="str">
        <f>'Project Plan and Gantt'!B42</f>
        <v>Project Team</v>
      </c>
      <c r="C41" s="4">
        <f>'Project Plan and Gantt'!C42</f>
        <v>42809</v>
      </c>
      <c r="D41" s="4">
        <f>'Project Plan and Gantt'!D42</f>
        <v>42809</v>
      </c>
      <c r="E41" s="3">
        <f>'Project Plan and Gantt'!E42</f>
        <v>1</v>
      </c>
      <c r="F41" s="49">
        <f>'Project Plan and Gantt'!F42</f>
        <v>1</v>
      </c>
      <c r="G41" s="7" t="str">
        <f ca="1">'Project Plan and Gantt'!G42</f>
        <v>Not Started</v>
      </c>
      <c r="H41" s="8">
        <f>'Project Plan and Gantt'!H42</f>
        <v>1</v>
      </c>
      <c r="I41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42" spans="1:10" x14ac:dyDescent="0.2">
      <c r="A42" s="48" t="str">
        <f>'Project Plan and Gantt'!A43</f>
        <v>Meeting Notes</v>
      </c>
      <c r="B42" s="3" t="str">
        <f>'Project Plan and Gantt'!B43</f>
        <v>Project Team</v>
      </c>
      <c r="C42" s="4">
        <f>'Project Plan and Gantt'!C43</f>
        <v>42809</v>
      </c>
      <c r="D42" s="4">
        <f>'Project Plan and Gantt'!D43</f>
        <v>42809</v>
      </c>
      <c r="E42" s="3">
        <f>'Project Plan and Gantt'!E43</f>
        <v>1</v>
      </c>
      <c r="F42" s="49">
        <f>'Project Plan and Gantt'!F43</f>
        <v>1</v>
      </c>
      <c r="G42" s="7" t="str">
        <f ca="1">'Project Plan and Gantt'!G43</f>
        <v>Not Started</v>
      </c>
      <c r="H42" s="8">
        <f>'Project Plan and Gantt'!H43</f>
        <v>1</v>
      </c>
      <c r="I42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43" spans="1:10" x14ac:dyDescent="0.2">
      <c r="A43" s="47" t="str">
        <f>'Project Plan and Gantt'!A44</f>
        <v>Report 3</v>
      </c>
      <c r="B43" s="62">
        <f>'Project Plan and Gantt'!B44</f>
        <v>0</v>
      </c>
      <c r="C43" s="63">
        <f>'Project Plan and Gantt'!C44</f>
        <v>0</v>
      </c>
      <c r="D43" s="63">
        <f>'Project Plan and Gantt'!D44</f>
        <v>0</v>
      </c>
      <c r="E43" s="62">
        <f>'Project Plan and Gantt'!E44</f>
        <v>0</v>
      </c>
      <c r="F43" s="64">
        <f>'Project Plan and Gantt'!F44</f>
        <v>0</v>
      </c>
      <c r="G43" s="65" t="str">
        <f ca="1">'Project Plan and Gantt'!G44</f>
        <v/>
      </c>
      <c r="H43" s="65">
        <f>'Project Plan and Gantt'!H44</f>
        <v>0</v>
      </c>
      <c r="I43" s="65">
        <f>'Project Plan and Gantt'!I44</f>
        <v>0</v>
      </c>
      <c r="J43" s="65">
        <f>'Project Plan and Gantt'!J44</f>
        <v>0</v>
      </c>
    </row>
    <row r="44" spans="1:10" x14ac:dyDescent="0.2">
      <c r="A44" s="48" t="str">
        <f>'Project Plan and Gantt'!A45</f>
        <v>Create Report</v>
      </c>
      <c r="B44" s="3" t="str">
        <f>'Project Plan and Gantt'!B45</f>
        <v>Project Team</v>
      </c>
      <c r="C44" s="4">
        <f>'Project Plan and Gantt'!C45</f>
        <v>42817</v>
      </c>
      <c r="D44" s="4">
        <f>'Project Plan and Gantt'!D45</f>
        <v>42822</v>
      </c>
      <c r="E44" s="3">
        <f>'Project Plan and Gantt'!E45</f>
        <v>5</v>
      </c>
      <c r="F44" s="49">
        <f>'Project Plan and Gantt'!F45</f>
        <v>10</v>
      </c>
      <c r="G44" s="7" t="str">
        <f ca="1">'Project Plan and Gantt'!G45</f>
        <v>Not Started</v>
      </c>
      <c r="H44" s="8">
        <f>'Project Plan and Gantt'!H45</f>
        <v>0</v>
      </c>
      <c r="I44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45" spans="1:10" x14ac:dyDescent="0.2">
      <c r="A45" s="48" t="str">
        <f>'Project Plan and Gantt'!A46</f>
        <v>Feedback on Report</v>
      </c>
      <c r="B45" s="3" t="str">
        <f>'Project Plan and Gantt'!B46</f>
        <v>Project Team</v>
      </c>
      <c r="C45" s="4">
        <f>'Project Plan and Gantt'!C46</f>
        <v>42824</v>
      </c>
      <c r="D45" s="4">
        <f>'Project Plan and Gantt'!D46</f>
        <v>42824</v>
      </c>
      <c r="E45" s="3">
        <f>'Project Plan and Gantt'!E46</f>
        <v>1</v>
      </c>
      <c r="F45" s="49">
        <f>'Project Plan and Gantt'!F46</f>
        <v>1</v>
      </c>
      <c r="G45" s="7" t="str">
        <f ca="1">'Project Plan and Gantt'!G46</f>
        <v>Not Started</v>
      </c>
      <c r="H45" s="8">
        <f>'Project Plan and Gantt'!H46</f>
        <v>0</v>
      </c>
      <c r="I45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46" spans="1:10" x14ac:dyDescent="0.2">
      <c r="A46" s="48" t="str">
        <f>'Project Plan and Gantt'!A47</f>
        <v>Submit Report 3</v>
      </c>
      <c r="B46" s="3" t="str">
        <f>'Project Plan and Gantt'!B47</f>
        <v>Project Team</v>
      </c>
      <c r="C46" s="4">
        <f>'Project Plan and Gantt'!C47</f>
        <v>42829</v>
      </c>
      <c r="D46" s="4">
        <f>'Project Plan and Gantt'!D47</f>
        <v>42829</v>
      </c>
      <c r="E46" s="3">
        <f>'Project Plan and Gantt'!E47</f>
        <v>1</v>
      </c>
      <c r="F46" s="49">
        <f>'Project Plan and Gantt'!F47</f>
        <v>0.25</v>
      </c>
      <c r="G46" s="7" t="str">
        <f ca="1">'Project Plan and Gantt'!G47</f>
        <v>Not Started</v>
      </c>
      <c r="H46" s="8">
        <f>'Project Plan and Gantt'!H47</f>
        <v>0</v>
      </c>
      <c r="I46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47" spans="1:10" x14ac:dyDescent="0.2">
      <c r="A47" s="47" t="str">
        <f>'Project Plan and Gantt'!A48</f>
        <v>Project</v>
      </c>
      <c r="B47" s="62">
        <f>'Project Plan and Gantt'!B48</f>
        <v>0</v>
      </c>
      <c r="C47" s="63">
        <f>'Project Plan and Gantt'!C48</f>
        <v>0</v>
      </c>
      <c r="D47" s="63">
        <f>'Project Plan and Gantt'!D48</f>
        <v>0</v>
      </c>
      <c r="E47" s="62">
        <f>'Project Plan and Gantt'!E48</f>
        <v>0</v>
      </c>
      <c r="F47" s="64">
        <f>'Project Plan and Gantt'!F48</f>
        <v>0</v>
      </c>
      <c r="G47" s="65" t="str">
        <f ca="1">'Project Plan and Gantt'!G48</f>
        <v/>
      </c>
      <c r="H47" s="65">
        <f>'Project Plan and Gantt'!H48</f>
        <v>0</v>
      </c>
      <c r="I47" s="65">
        <f>'Project Plan and Gantt'!I48</f>
        <v>0</v>
      </c>
      <c r="J47" s="65">
        <f>'Project Plan and Gantt'!J48</f>
        <v>0</v>
      </c>
    </row>
    <row r="48" spans="1:10" x14ac:dyDescent="0.2">
      <c r="A48" s="51" t="str">
        <f>'Project Plan and Gantt'!A49</f>
        <v>Updates to current Docs</v>
      </c>
      <c r="B48" s="3" t="str">
        <f>'Project Plan and Gantt'!B49</f>
        <v>Project Manager</v>
      </c>
      <c r="C48" s="4">
        <f>'Project Plan and Gantt'!C49</f>
        <v>42809</v>
      </c>
      <c r="D48" s="4">
        <f>'Project Plan and Gantt'!D49</f>
        <v>42822</v>
      </c>
      <c r="E48" s="3">
        <f>'Project Plan and Gantt'!E49</f>
        <v>13</v>
      </c>
      <c r="F48" s="49">
        <f>'Project Plan and Gantt'!F49</f>
        <v>0</v>
      </c>
      <c r="G48" s="7" t="str">
        <f ca="1">'Project Plan and Gantt'!G49</f>
        <v>Not Started</v>
      </c>
      <c r="H48" s="8">
        <f>'Project Plan and Gantt'!H49</f>
        <v>0</v>
      </c>
      <c r="I48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49" spans="1:10" x14ac:dyDescent="0.2">
      <c r="A49" s="51" t="str">
        <f>'Project Plan and Gantt'!A50</f>
        <v>Working prototype of simple theme</v>
      </c>
      <c r="B49" s="3" t="str">
        <f>'Project Plan and Gantt'!B50</f>
        <v>Development Team</v>
      </c>
      <c r="C49" s="4">
        <f>'Project Plan and Gantt'!C50</f>
        <v>42809</v>
      </c>
      <c r="D49" s="4">
        <f>'Project Plan and Gantt'!D50</f>
        <v>42822</v>
      </c>
      <c r="E49" s="3">
        <f>'Project Plan and Gantt'!E50</f>
        <v>13</v>
      </c>
      <c r="F49" s="49">
        <f>'Project Plan and Gantt'!F50</f>
        <v>0</v>
      </c>
      <c r="G49" s="7" t="str">
        <f ca="1">'Project Plan and Gantt'!G50</f>
        <v>Not Started</v>
      </c>
      <c r="H49" s="8">
        <f>'Project Plan and Gantt'!H50</f>
        <v>0</v>
      </c>
      <c r="I49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Developers</v>
      </c>
    </row>
    <row r="50" spans="1:10" x14ac:dyDescent="0.2">
      <c r="A50" s="51" t="str">
        <f>'Project Plan and Gantt'!A51</f>
        <v>Complete code for implementing prototype</v>
      </c>
      <c r="B50" s="3" t="str">
        <f>'Project Plan and Gantt'!B51</f>
        <v>Development Team</v>
      </c>
      <c r="C50" s="4">
        <f>'Project Plan and Gantt'!C51</f>
        <v>42809</v>
      </c>
      <c r="D50" s="4">
        <f>'Project Plan and Gantt'!D51</f>
        <v>42822</v>
      </c>
      <c r="E50" s="3">
        <f>'Project Plan and Gantt'!E51</f>
        <v>13</v>
      </c>
      <c r="F50" s="49">
        <f>'Project Plan and Gantt'!F51</f>
        <v>0</v>
      </c>
      <c r="G50" s="7" t="str">
        <f ca="1">'Project Plan and Gantt'!G51</f>
        <v>Not Started</v>
      </c>
      <c r="H50" s="8">
        <f>'Project Plan and Gantt'!H51</f>
        <v>0</v>
      </c>
      <c r="I50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Developers</v>
      </c>
    </row>
    <row r="51" spans="1:10" x14ac:dyDescent="0.2">
      <c r="A51" s="51" t="str">
        <f>'Project Plan and Gantt'!A52</f>
        <v>Initial documentation for implementing prototype</v>
      </c>
      <c r="B51" s="3" t="str">
        <f>'Project Plan and Gantt'!B52</f>
        <v>Project Manager</v>
      </c>
      <c r="C51" s="4">
        <f>'Project Plan and Gantt'!C52</f>
        <v>42809</v>
      </c>
      <c r="D51" s="4">
        <f>'Project Plan and Gantt'!D52</f>
        <v>42822</v>
      </c>
      <c r="E51" s="3">
        <f>'Project Plan and Gantt'!E52</f>
        <v>13</v>
      </c>
      <c r="F51" s="49">
        <f>'Project Plan and Gantt'!F52</f>
        <v>0</v>
      </c>
      <c r="G51" s="7" t="str">
        <f ca="1">'Project Plan and Gantt'!G52</f>
        <v>Not Started</v>
      </c>
      <c r="H51" s="8">
        <f>'Project Plan and Gantt'!H52</f>
        <v>0</v>
      </c>
      <c r="I51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52" spans="1:10" x14ac:dyDescent="0.2">
      <c r="A52" s="46" t="str">
        <f>'Project Plan and Gantt'!A53</f>
        <v>Prototype 2</v>
      </c>
      <c r="B52" s="62">
        <f>'Project Plan and Gantt'!B53</f>
        <v>0</v>
      </c>
      <c r="C52" s="63">
        <f>'Project Plan and Gantt'!C53</f>
        <v>0</v>
      </c>
      <c r="D52" s="63">
        <f>'Project Plan and Gantt'!D53</f>
        <v>0</v>
      </c>
      <c r="E52" s="62" t="str">
        <f>'Project Plan and Gantt'!E53</f>
        <v/>
      </c>
      <c r="F52" s="64">
        <f>'Project Plan and Gantt'!F53</f>
        <v>0</v>
      </c>
      <c r="G52" s="65" t="str">
        <f ca="1">'Project Plan and Gantt'!G53</f>
        <v/>
      </c>
      <c r="H52" s="65">
        <f>'Project Plan and Gantt'!H53</f>
        <v>0</v>
      </c>
      <c r="I52" s="65">
        <f>'Project Plan and Gantt'!I53</f>
        <v>0</v>
      </c>
      <c r="J52" s="65">
        <f>'Project Plan and Gantt'!J53</f>
        <v>0</v>
      </c>
    </row>
    <row r="53" spans="1:10" x14ac:dyDescent="0.2">
      <c r="A53" s="48" t="str">
        <f>'Project Plan and Gantt'!A54</f>
        <v>Meeting Agenda</v>
      </c>
      <c r="B53" s="3" t="str">
        <f>'Project Plan and Gantt'!B54</f>
        <v>Project Manager</v>
      </c>
      <c r="C53" s="4">
        <f>'Project Plan and Gantt'!C54</f>
        <v>42829</v>
      </c>
      <c r="D53" s="4">
        <f>'Project Plan and Gantt'!D54</f>
        <v>42829</v>
      </c>
      <c r="E53" s="3">
        <f>'Project Plan and Gantt'!E54</f>
        <v>1</v>
      </c>
      <c r="F53" s="49">
        <f>'Project Plan and Gantt'!F54</f>
        <v>1</v>
      </c>
      <c r="G53" s="7" t="str">
        <f ca="1">'Project Plan and Gantt'!G54</f>
        <v>Not Started</v>
      </c>
      <c r="H53" s="8">
        <f>'Project Plan and Gantt'!H54</f>
        <v>1</v>
      </c>
      <c r="I53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54" spans="1:10" x14ac:dyDescent="0.2">
      <c r="A54" s="48" t="str">
        <f>'Project Plan and Gantt'!A55</f>
        <v>Meeting</v>
      </c>
      <c r="B54" s="3" t="str">
        <f>'Project Plan and Gantt'!B55</f>
        <v>Project Team</v>
      </c>
      <c r="C54" s="4">
        <f>'Project Plan and Gantt'!C55</f>
        <v>42830</v>
      </c>
      <c r="D54" s="4">
        <f>'Project Plan and Gantt'!D55</f>
        <v>42830</v>
      </c>
      <c r="E54" s="3">
        <f>'Project Plan and Gantt'!E55</f>
        <v>1</v>
      </c>
      <c r="F54" s="49">
        <f>'Project Plan and Gantt'!F55</f>
        <v>1</v>
      </c>
      <c r="G54" s="7" t="str">
        <f ca="1">'Project Plan and Gantt'!G55</f>
        <v>Not Started</v>
      </c>
      <c r="H54" s="8">
        <f>'Project Plan and Gantt'!H55</f>
        <v>1</v>
      </c>
      <c r="I54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55" spans="1:10" x14ac:dyDescent="0.2">
      <c r="A55" s="48" t="str">
        <f>'Project Plan and Gantt'!A56</f>
        <v>Meeting Notes</v>
      </c>
      <c r="B55" s="3" t="str">
        <f>'Project Plan and Gantt'!B56</f>
        <v>Project Team</v>
      </c>
      <c r="C55" s="4">
        <f>'Project Plan and Gantt'!C56</f>
        <v>42830</v>
      </c>
      <c r="D55" s="4">
        <f>'Project Plan and Gantt'!D56</f>
        <v>42830</v>
      </c>
      <c r="E55" s="3">
        <f>'Project Plan and Gantt'!E56</f>
        <v>1</v>
      </c>
      <c r="F55" s="49">
        <f>'Project Plan and Gantt'!F56</f>
        <v>1</v>
      </c>
      <c r="G55" s="7" t="str">
        <f ca="1">'Project Plan and Gantt'!G56</f>
        <v>Not Started</v>
      </c>
      <c r="H55" s="8">
        <f>'Project Plan and Gantt'!H56</f>
        <v>1</v>
      </c>
      <c r="I55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56" spans="1:10" x14ac:dyDescent="0.2">
      <c r="A56" s="47" t="str">
        <f>'Project Plan and Gantt'!A57</f>
        <v>Report 4</v>
      </c>
      <c r="B56" s="62">
        <f>'Project Plan and Gantt'!B57</f>
        <v>0</v>
      </c>
      <c r="C56" s="63">
        <f>'Project Plan and Gantt'!C57</f>
        <v>0</v>
      </c>
      <c r="D56" s="63">
        <f>'Project Plan and Gantt'!D57</f>
        <v>0</v>
      </c>
      <c r="E56" s="62">
        <f>'Project Plan and Gantt'!E57</f>
        <v>0</v>
      </c>
      <c r="F56" s="64">
        <f>'Project Plan and Gantt'!F57</f>
        <v>0</v>
      </c>
      <c r="G56" s="65" t="str">
        <f ca="1">'Project Plan and Gantt'!G57</f>
        <v/>
      </c>
      <c r="H56" s="65">
        <f>'Project Plan and Gantt'!H57</f>
        <v>0</v>
      </c>
      <c r="I56" s="65">
        <f>'Project Plan and Gantt'!I57</f>
        <v>0</v>
      </c>
      <c r="J56" s="65">
        <f>'Project Plan and Gantt'!J57</f>
        <v>0</v>
      </c>
    </row>
    <row r="57" spans="1:10" x14ac:dyDescent="0.2">
      <c r="A57" s="48" t="str">
        <f>'Project Plan and Gantt'!A58</f>
        <v>Create Report</v>
      </c>
      <c r="B57" s="3" t="str">
        <f>'Project Plan and Gantt'!B58</f>
        <v>Project Team</v>
      </c>
      <c r="C57" s="4">
        <f>'Project Plan and Gantt'!C58</f>
        <v>42838</v>
      </c>
      <c r="D57" s="4">
        <f>'Project Plan and Gantt'!D58</f>
        <v>42843</v>
      </c>
      <c r="E57" s="3">
        <f>'Project Plan and Gantt'!E58</f>
        <v>5</v>
      </c>
      <c r="F57" s="49">
        <f>'Project Plan and Gantt'!F58</f>
        <v>10</v>
      </c>
      <c r="G57" s="7" t="str">
        <f ca="1">'Project Plan and Gantt'!G58</f>
        <v>Not Started</v>
      </c>
      <c r="H57" s="8">
        <f>'Project Plan and Gantt'!H58</f>
        <v>0</v>
      </c>
      <c r="I57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58" spans="1:10" x14ac:dyDescent="0.2">
      <c r="A58" s="48" t="str">
        <f>'Project Plan and Gantt'!A59</f>
        <v>Feedback on Report</v>
      </c>
      <c r="B58" s="3" t="str">
        <f>'Project Plan and Gantt'!B59</f>
        <v>Project Team</v>
      </c>
      <c r="C58" s="4">
        <f>'Project Plan and Gantt'!C59</f>
        <v>42845</v>
      </c>
      <c r="D58" s="4">
        <f>'Project Plan and Gantt'!D59</f>
        <v>42845</v>
      </c>
      <c r="E58" s="3">
        <f>'Project Plan and Gantt'!E59</f>
        <v>1</v>
      </c>
      <c r="F58" s="49">
        <f>'Project Plan and Gantt'!F59</f>
        <v>1</v>
      </c>
      <c r="G58" s="7" t="str">
        <f ca="1">'Project Plan and Gantt'!G59</f>
        <v>Not Started</v>
      </c>
      <c r="H58" s="8">
        <f>'Project Plan and Gantt'!H59</f>
        <v>0</v>
      </c>
      <c r="I58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59" spans="1:10" x14ac:dyDescent="0.2">
      <c r="A59" s="48" t="str">
        <f>'Project Plan and Gantt'!A60</f>
        <v>Submit Report 4</v>
      </c>
      <c r="B59" s="3" t="str">
        <f>'Project Plan and Gantt'!B60</f>
        <v>Project Team</v>
      </c>
      <c r="C59" s="4">
        <f>'Project Plan and Gantt'!C60</f>
        <v>42850</v>
      </c>
      <c r="D59" s="4">
        <f>'Project Plan and Gantt'!D60</f>
        <v>42850</v>
      </c>
      <c r="E59" s="3">
        <f>'Project Plan and Gantt'!E60</f>
        <v>1</v>
      </c>
      <c r="F59" s="49">
        <f>'Project Plan and Gantt'!F60</f>
        <v>0.25</v>
      </c>
      <c r="G59" s="7" t="str">
        <f ca="1">'Project Plan and Gantt'!G60</f>
        <v>Not Started</v>
      </c>
      <c r="H59" s="8">
        <f>'Project Plan and Gantt'!H60</f>
        <v>0</v>
      </c>
      <c r="I59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60" spans="1:10" x14ac:dyDescent="0.2">
      <c r="A60" s="47" t="str">
        <f>'Project Plan and Gantt'!A61</f>
        <v>Project</v>
      </c>
      <c r="B60" s="62">
        <f>'Project Plan and Gantt'!B61</f>
        <v>0</v>
      </c>
      <c r="C60" s="63">
        <f>'Project Plan and Gantt'!C61</f>
        <v>0</v>
      </c>
      <c r="D60" s="63">
        <f>'Project Plan and Gantt'!D61</f>
        <v>0</v>
      </c>
      <c r="E60" s="62">
        <f>'Project Plan and Gantt'!E61</f>
        <v>0</v>
      </c>
      <c r="F60" s="64">
        <f>'Project Plan and Gantt'!F61</f>
        <v>0</v>
      </c>
      <c r="G60" s="65" t="str">
        <f ca="1">'Project Plan and Gantt'!G61</f>
        <v/>
      </c>
      <c r="H60" s="65">
        <f>'Project Plan and Gantt'!H61</f>
        <v>0</v>
      </c>
      <c r="I60" s="65">
        <f>'Project Plan and Gantt'!I61</f>
        <v>0</v>
      </c>
      <c r="J60" s="65">
        <f>'Project Plan and Gantt'!J61</f>
        <v>0</v>
      </c>
    </row>
    <row r="61" spans="1:10" x14ac:dyDescent="0.2">
      <c r="A61" s="57" t="str">
        <f>'Project Plan and Gantt'!A62</f>
        <v>Updates to current Docs</v>
      </c>
      <c r="B61" s="53" t="str">
        <f>'Project Plan and Gantt'!B62</f>
        <v>Project Manager</v>
      </c>
      <c r="C61" s="54">
        <f>'Project Plan and Gantt'!C62</f>
        <v>42845</v>
      </c>
      <c r="D61" s="54">
        <f>'Project Plan and Gantt'!D62</f>
        <v>42859</v>
      </c>
      <c r="E61" s="3">
        <f>'Project Plan and Gantt'!E62</f>
        <v>14</v>
      </c>
      <c r="F61" s="55">
        <f>'Project Plan and Gantt'!F62</f>
        <v>0</v>
      </c>
      <c r="G61" s="7" t="str">
        <f ca="1">'Project Plan and Gantt'!G62</f>
        <v>Not Started</v>
      </c>
      <c r="H61" s="8">
        <f>'Project Plan and Gantt'!H62</f>
        <v>0</v>
      </c>
      <c r="I61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62" spans="1:10" x14ac:dyDescent="0.2">
      <c r="A62" s="57" t="str">
        <f>'Project Plan and Gantt'!A63</f>
        <v>Two or more working prototypes</v>
      </c>
      <c r="B62" s="53" t="str">
        <f>'Project Plan and Gantt'!B63</f>
        <v>Development Team</v>
      </c>
      <c r="C62" s="54">
        <f>'Project Plan and Gantt'!C63</f>
        <v>42845</v>
      </c>
      <c r="D62" s="54">
        <f>'Project Plan and Gantt'!D63</f>
        <v>42859</v>
      </c>
      <c r="E62" s="3">
        <f>'Project Plan and Gantt'!E63</f>
        <v>14</v>
      </c>
      <c r="F62" s="55">
        <f>'Project Plan and Gantt'!F63</f>
        <v>0</v>
      </c>
      <c r="G62" s="7" t="str">
        <f ca="1">'Project Plan and Gantt'!G63</f>
        <v>Not Started</v>
      </c>
      <c r="H62" s="8">
        <f>'Project Plan and Gantt'!H63</f>
        <v>0</v>
      </c>
      <c r="I62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Developers</v>
      </c>
    </row>
    <row r="63" spans="1:10" x14ac:dyDescent="0.2">
      <c r="A63" s="46" t="str">
        <f>'Project Plan and Gantt'!A64</f>
        <v>Final Report</v>
      </c>
      <c r="B63" s="62">
        <f>'Project Plan and Gantt'!B64</f>
        <v>0</v>
      </c>
      <c r="C63" s="63">
        <f>'Project Plan and Gantt'!C64</f>
        <v>0</v>
      </c>
      <c r="D63" s="63">
        <f>'Project Plan and Gantt'!D64</f>
        <v>0</v>
      </c>
      <c r="E63" s="62" t="str">
        <f>'Project Plan and Gantt'!E64</f>
        <v/>
      </c>
      <c r="F63" s="64">
        <f>'Project Plan and Gantt'!F64</f>
        <v>0</v>
      </c>
      <c r="G63" s="65" t="str">
        <f ca="1">'Project Plan and Gantt'!G64</f>
        <v/>
      </c>
      <c r="H63" s="65">
        <f>'Project Plan and Gantt'!H64</f>
        <v>0</v>
      </c>
      <c r="I63" s="65">
        <f>'Project Plan and Gantt'!I64</f>
        <v>0</v>
      </c>
      <c r="J63" s="65">
        <f>'Project Plan and Gantt'!J64</f>
        <v>0</v>
      </c>
    </row>
    <row r="64" spans="1:10" x14ac:dyDescent="0.2">
      <c r="A64" s="56" t="str">
        <f>'Project Plan and Gantt'!A65</f>
        <v>Final Report Paper</v>
      </c>
      <c r="B64" s="53" t="str">
        <f>'Project Plan and Gantt'!B65</f>
        <v>Project Team</v>
      </c>
      <c r="C64" s="54">
        <f>'Project Plan and Gantt'!C65</f>
        <v>42830</v>
      </c>
      <c r="D64" s="54">
        <f>'Project Plan and Gantt'!D65</f>
        <v>42871</v>
      </c>
      <c r="E64" s="3">
        <f>'Project Plan and Gantt'!E65</f>
        <v>41</v>
      </c>
      <c r="F64" s="55">
        <f>'Project Plan and Gantt'!F65</f>
        <v>0</v>
      </c>
      <c r="G64" s="7" t="str">
        <f ca="1">'Project Plan and Gantt'!G65</f>
        <v>Not Started</v>
      </c>
      <c r="H64" s="16">
        <f>'Project Plan and Gantt'!H65</f>
        <v>0</v>
      </c>
      <c r="I64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65" spans="1:10" x14ac:dyDescent="0.2">
      <c r="A65" s="56" t="str">
        <f>'Project Plan and Gantt'!A66</f>
        <v>Submit Report</v>
      </c>
      <c r="B65" s="53" t="str">
        <f>'Project Plan and Gantt'!B66</f>
        <v>Project Manager</v>
      </c>
      <c r="C65" s="54">
        <f>'Project Plan and Gantt'!C66</f>
        <v>42871</v>
      </c>
      <c r="D65" s="54">
        <f>'Project Plan and Gantt'!D66</f>
        <v>42871</v>
      </c>
      <c r="E65" s="3">
        <f>'Project Plan and Gantt'!E66</f>
        <v>1</v>
      </c>
      <c r="F65" s="55">
        <f>'Project Plan and Gantt'!F66</f>
        <v>0</v>
      </c>
      <c r="G65" s="7" t="str">
        <f ca="1">'Project Plan and Gantt'!G66</f>
        <v>Not Started</v>
      </c>
      <c r="H65" s="16">
        <f>'Project Plan and Gantt'!H66</f>
        <v>0</v>
      </c>
      <c r="I65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Justin Goulet</v>
      </c>
    </row>
    <row r="66" spans="1:10" x14ac:dyDescent="0.2">
      <c r="A66" s="56" t="str">
        <f>'Project Plan and Gantt'!A67</f>
        <v>Presentation Coaching</v>
      </c>
      <c r="B66" s="53" t="str">
        <f>'Project Plan and Gantt'!B67</f>
        <v>Project Team</v>
      </c>
      <c r="C66" s="54">
        <f>'Project Plan and Gantt'!C67</f>
        <v>42871</v>
      </c>
      <c r="D66" s="54">
        <f>'Project Plan and Gantt'!D67</f>
        <v>42871</v>
      </c>
      <c r="E66" s="3">
        <f>'Project Plan and Gantt'!E67</f>
        <v>1</v>
      </c>
      <c r="F66" s="55">
        <f>'Project Plan and Gantt'!F67</f>
        <v>0</v>
      </c>
      <c r="G66" s="7" t="str">
        <f ca="1">'Project Plan and Gantt'!G67</f>
        <v>Not Started</v>
      </c>
      <c r="H66" s="16">
        <f>'Project Plan and Gantt'!H67</f>
        <v>0</v>
      </c>
      <c r="I66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67" spans="1:10" x14ac:dyDescent="0.2">
      <c r="A67" s="56" t="str">
        <f>'Project Plan and Gantt'!A68</f>
        <v>Presentation</v>
      </c>
      <c r="B67" s="53" t="str">
        <f>'Project Plan and Gantt'!B68</f>
        <v>Project Team</v>
      </c>
      <c r="C67" s="54">
        <f>'Project Plan and Gantt'!C68</f>
        <v>42873</v>
      </c>
      <c r="D67" s="54">
        <f>'Project Plan and Gantt'!D68</f>
        <v>42873</v>
      </c>
      <c r="E67" s="3">
        <f>'Project Plan and Gantt'!E68</f>
        <v>1</v>
      </c>
      <c r="F67" s="55">
        <f>'Project Plan and Gantt'!F68</f>
        <v>0</v>
      </c>
      <c r="G67" s="7" t="str">
        <f ca="1">'Project Plan and Gantt'!G68</f>
        <v>Not Started</v>
      </c>
      <c r="H67" s="16">
        <f>'Project Plan and Gantt'!H68</f>
        <v>0</v>
      </c>
      <c r="I67" t="str">
        <f>IF(Table4[[#This Row],[Responsible]]=M$8, L$8, IF(Table4[[#This Row],[Responsible]]=M$7, L$7, IF(Table4[[#This Row],[Responsible]]=M$6, L$6, IF(Table4[[#This Row],[Responsible]]=M$5,L$5,IF(Table4[[#This Row],[Responsible]]=M$4,L$4,IF(Table4[[#This Row],[Responsible]]=M$3,L$3,IF(Table4[[#This Row],[Responsible]]=M$2,L$2, "Not Found")))))))</f>
        <v>All</v>
      </c>
    </row>
    <row r="68" spans="1:10" ht="19" x14ac:dyDescent="0.25">
      <c r="A68" s="9" t="str">
        <f>'Project Plan and Gantt'!A69</f>
        <v>Launch</v>
      </c>
      <c r="B68" s="10"/>
      <c r="C68" s="11">
        <f>'Project Plan and Gantt'!C69</f>
        <v>42766</v>
      </c>
      <c r="D68" s="11">
        <f>'Project Plan and Gantt'!D69</f>
        <v>42873</v>
      </c>
      <c r="E68" s="10"/>
      <c r="F68" s="12"/>
      <c r="G68" s="12"/>
      <c r="H68" s="12"/>
      <c r="I68" s="12"/>
      <c r="J68" s="12"/>
    </row>
  </sheetData>
  <mergeCells count="6">
    <mergeCell ref="D3:F3"/>
    <mergeCell ref="D4:F4"/>
    <mergeCell ref="D5:F5"/>
    <mergeCell ref="D1:F1"/>
    <mergeCell ref="D7:J8"/>
    <mergeCell ref="D2:F2"/>
  </mergeCells>
  <conditionalFormatting sqref="G11:H11 H12:H13 G12:G28 H15:H20 H14:J14 H21:J21">
    <cfRule type="cellIs" dxfId="391" priority="126" operator="equal">
      <formula>"Not Started"</formula>
    </cfRule>
    <cfRule type="cellIs" dxfId="390" priority="127" operator="equal">
      <formula>"In Progress"</formula>
    </cfRule>
    <cfRule type="cellIs" dxfId="389" priority="128" operator="equal">
      <formula>"Complete"</formula>
    </cfRule>
  </conditionalFormatting>
  <conditionalFormatting sqref="G11:G28 H14:J14 H21:J21">
    <cfRule type="cellIs" dxfId="388" priority="125" operator="equal">
      <formula>"OverDue"</formula>
    </cfRule>
  </conditionalFormatting>
  <conditionalFormatting sqref="G30:G32">
    <cfRule type="cellIs" dxfId="387" priority="118" operator="equal">
      <formula>"Not Started"</formula>
    </cfRule>
    <cfRule type="cellIs" dxfId="272" priority="119" operator="equal">
      <formula>"In Progress"</formula>
    </cfRule>
    <cfRule type="cellIs" dxfId="386" priority="120" operator="equal">
      <formula>"Complete"</formula>
    </cfRule>
  </conditionalFormatting>
  <conditionalFormatting sqref="G30:G32">
    <cfRule type="cellIs" dxfId="385" priority="117" operator="equal">
      <formula>"OverDue"</formula>
    </cfRule>
  </conditionalFormatting>
  <conditionalFormatting sqref="G29:J29">
    <cfRule type="cellIs" dxfId="384" priority="122" operator="equal">
      <formula>"Not Started"</formula>
    </cfRule>
    <cfRule type="cellIs" dxfId="383" priority="123" operator="equal">
      <formula>"In Progress"</formula>
    </cfRule>
    <cfRule type="cellIs" dxfId="382" priority="124" operator="equal">
      <formula>"Complete"</formula>
    </cfRule>
  </conditionalFormatting>
  <conditionalFormatting sqref="G29">
    <cfRule type="cellIs" dxfId="381" priority="121" operator="equal">
      <formula>"OverDue"</formula>
    </cfRule>
  </conditionalFormatting>
  <conditionalFormatting sqref="G47:J47">
    <cfRule type="cellIs" dxfId="380" priority="74" operator="equal">
      <formula>"Not Started"</formula>
    </cfRule>
    <cfRule type="cellIs" dxfId="379" priority="75" operator="equal">
      <formula>"In Progress"</formula>
    </cfRule>
    <cfRule type="cellIs" dxfId="378" priority="76" operator="equal">
      <formula>"Complete"</formula>
    </cfRule>
  </conditionalFormatting>
  <conditionalFormatting sqref="G47:J47">
    <cfRule type="cellIs" dxfId="377" priority="73" operator="equal">
      <formula>"OverDue"</formula>
    </cfRule>
  </conditionalFormatting>
  <conditionalFormatting sqref="G67">
    <cfRule type="cellIs" dxfId="376" priority="10" operator="equal">
      <formula>"Not Started"</formula>
    </cfRule>
    <cfRule type="cellIs" dxfId="375" priority="11" operator="equal">
      <formula>"In Progress"</formula>
    </cfRule>
    <cfRule type="cellIs" dxfId="374" priority="12" operator="equal">
      <formula>"Complete"</formula>
    </cfRule>
  </conditionalFormatting>
  <conditionalFormatting sqref="G67">
    <cfRule type="cellIs" dxfId="373" priority="9" operator="equal">
      <formula>"OverDue"</formula>
    </cfRule>
  </conditionalFormatting>
  <conditionalFormatting sqref="G33:J33">
    <cfRule type="cellIs" dxfId="372" priority="114" operator="equal">
      <formula>"Not Started"</formula>
    </cfRule>
    <cfRule type="cellIs" dxfId="371" priority="115" operator="equal">
      <formula>"In Progress"</formula>
    </cfRule>
    <cfRule type="cellIs" dxfId="370" priority="116" operator="equal">
      <formula>"Complete"</formula>
    </cfRule>
  </conditionalFormatting>
  <conditionalFormatting sqref="G33">
    <cfRule type="cellIs" dxfId="369" priority="113" operator="equal">
      <formula>"OverDue"</formula>
    </cfRule>
  </conditionalFormatting>
  <conditionalFormatting sqref="G49">
    <cfRule type="cellIs" dxfId="368" priority="66" operator="equal">
      <formula>"Not Started"</formula>
    </cfRule>
    <cfRule type="cellIs" dxfId="367" priority="67" operator="equal">
      <formula>"In Progress"</formula>
    </cfRule>
    <cfRule type="cellIs" dxfId="366" priority="68" operator="equal">
      <formula>"Complete"</formula>
    </cfRule>
  </conditionalFormatting>
  <conditionalFormatting sqref="G49">
    <cfRule type="cellIs" dxfId="365" priority="65" operator="equal">
      <formula>"OverDue"</formula>
    </cfRule>
  </conditionalFormatting>
  <conditionalFormatting sqref="G36:J36">
    <cfRule type="cellIs" dxfId="364" priority="110" operator="equal">
      <formula>"Not Started"</formula>
    </cfRule>
    <cfRule type="cellIs" dxfId="363" priority="111" operator="equal">
      <formula>"In Progress"</formula>
    </cfRule>
    <cfRule type="cellIs" dxfId="362" priority="112" operator="equal">
      <formula>"Complete"</formula>
    </cfRule>
  </conditionalFormatting>
  <conditionalFormatting sqref="G36:J36">
    <cfRule type="cellIs" dxfId="361" priority="109" operator="equal">
      <formula>"OverDue"</formula>
    </cfRule>
  </conditionalFormatting>
  <conditionalFormatting sqref="G34">
    <cfRule type="cellIs" dxfId="360" priority="106" operator="equal">
      <formula>"Not Started"</formula>
    </cfRule>
    <cfRule type="cellIs" dxfId="359" priority="107" operator="equal">
      <formula>"In Progress"</formula>
    </cfRule>
    <cfRule type="cellIs" dxfId="358" priority="108" operator="equal">
      <formula>"Complete"</formula>
    </cfRule>
  </conditionalFormatting>
  <conditionalFormatting sqref="G34">
    <cfRule type="cellIs" dxfId="357" priority="105" operator="equal">
      <formula>"OverDue"</formula>
    </cfRule>
  </conditionalFormatting>
  <conditionalFormatting sqref="G35">
    <cfRule type="cellIs" dxfId="356" priority="102" operator="equal">
      <formula>"Not Started"</formula>
    </cfRule>
    <cfRule type="cellIs" dxfId="355" priority="103" operator="equal">
      <formula>"In Progress"</formula>
    </cfRule>
    <cfRule type="cellIs" dxfId="354" priority="104" operator="equal">
      <formula>"Complete"</formula>
    </cfRule>
  </conditionalFormatting>
  <conditionalFormatting sqref="G35">
    <cfRule type="cellIs" dxfId="353" priority="101" operator="equal">
      <formula>"OverDue"</formula>
    </cfRule>
  </conditionalFormatting>
  <conditionalFormatting sqref="G39:J39">
    <cfRule type="cellIs" dxfId="344" priority="90" operator="equal">
      <formula>"Not Started"</formula>
    </cfRule>
    <cfRule type="cellIs" dxfId="343" priority="91" operator="equal">
      <formula>"In Progress"</formula>
    </cfRule>
    <cfRule type="cellIs" dxfId="342" priority="92" operator="equal">
      <formula>"Complete"</formula>
    </cfRule>
  </conditionalFormatting>
  <conditionalFormatting sqref="G39:J39">
    <cfRule type="cellIs" dxfId="341" priority="89" operator="equal">
      <formula>"OverDue"</formula>
    </cfRule>
  </conditionalFormatting>
  <conditionalFormatting sqref="G40:G42">
    <cfRule type="cellIs" dxfId="340" priority="86" operator="equal">
      <formula>"Not Started"</formula>
    </cfRule>
    <cfRule type="cellIs" dxfId="339" priority="87" operator="equal">
      <formula>"In Progress"</formula>
    </cfRule>
    <cfRule type="cellIs" dxfId="338" priority="88" operator="equal">
      <formula>"Complete"</formula>
    </cfRule>
  </conditionalFormatting>
  <conditionalFormatting sqref="G40:G42">
    <cfRule type="cellIs" dxfId="337" priority="85" operator="equal">
      <formula>"OverDue"</formula>
    </cfRule>
  </conditionalFormatting>
  <conditionalFormatting sqref="G43:J43">
    <cfRule type="cellIs" dxfId="336" priority="82" operator="equal">
      <formula>"Not Started"</formula>
    </cfRule>
    <cfRule type="cellIs" dxfId="335" priority="83" operator="equal">
      <formula>"In Progress"</formula>
    </cfRule>
    <cfRule type="cellIs" dxfId="334" priority="84" operator="equal">
      <formula>"Complete"</formula>
    </cfRule>
  </conditionalFormatting>
  <conditionalFormatting sqref="G43:J43">
    <cfRule type="cellIs" dxfId="333" priority="81" operator="equal">
      <formula>"OverDue"</formula>
    </cfRule>
  </conditionalFormatting>
  <conditionalFormatting sqref="G44:G46">
    <cfRule type="cellIs" dxfId="332" priority="78" operator="equal">
      <formula>"Not Started"</formula>
    </cfRule>
    <cfRule type="cellIs" dxfId="331" priority="79" operator="equal">
      <formula>"In Progress"</formula>
    </cfRule>
    <cfRule type="cellIs" dxfId="330" priority="80" operator="equal">
      <formula>"Complete"</formula>
    </cfRule>
  </conditionalFormatting>
  <conditionalFormatting sqref="G44:G46">
    <cfRule type="cellIs" dxfId="329" priority="77" operator="equal">
      <formula>"OverDue"</formula>
    </cfRule>
  </conditionalFormatting>
  <conditionalFormatting sqref="G51">
    <cfRule type="cellIs" dxfId="328" priority="58" operator="equal">
      <formula>"Not Started"</formula>
    </cfRule>
    <cfRule type="cellIs" dxfId="327" priority="59" operator="equal">
      <formula>"In Progress"</formula>
    </cfRule>
    <cfRule type="cellIs" dxfId="326" priority="60" operator="equal">
      <formula>"Complete"</formula>
    </cfRule>
  </conditionalFormatting>
  <conditionalFormatting sqref="G51">
    <cfRule type="cellIs" dxfId="325" priority="57" operator="equal">
      <formula>"OverDue"</formula>
    </cfRule>
  </conditionalFormatting>
  <conditionalFormatting sqref="G66">
    <cfRule type="cellIs" dxfId="324" priority="14" operator="equal">
      <formula>"Not Started"</formula>
    </cfRule>
    <cfRule type="cellIs" dxfId="323" priority="15" operator="equal">
      <formula>"In Progress"</formula>
    </cfRule>
    <cfRule type="cellIs" dxfId="322" priority="16" operator="equal">
      <formula>"Complete"</formula>
    </cfRule>
  </conditionalFormatting>
  <conditionalFormatting sqref="G66">
    <cfRule type="cellIs" dxfId="321" priority="13" operator="equal">
      <formula>"OverDue"</formula>
    </cfRule>
  </conditionalFormatting>
  <conditionalFormatting sqref="G48">
    <cfRule type="cellIs" dxfId="320" priority="70" operator="equal">
      <formula>"Not Started"</formula>
    </cfRule>
    <cfRule type="cellIs" dxfId="319" priority="71" operator="equal">
      <formula>"In Progress"</formula>
    </cfRule>
    <cfRule type="cellIs" dxfId="318" priority="72" operator="equal">
      <formula>"Complete"</formula>
    </cfRule>
  </conditionalFormatting>
  <conditionalFormatting sqref="G48">
    <cfRule type="cellIs" dxfId="317" priority="69" operator="equal">
      <formula>"OverDue"</formula>
    </cfRule>
  </conditionalFormatting>
  <conditionalFormatting sqref="G62">
    <cfRule type="cellIs" dxfId="316" priority="26" operator="equal">
      <formula>"Not Started"</formula>
    </cfRule>
    <cfRule type="cellIs" dxfId="315" priority="27" operator="equal">
      <formula>"In Progress"</formula>
    </cfRule>
    <cfRule type="cellIs" dxfId="314" priority="28" operator="equal">
      <formula>"Complete"</formula>
    </cfRule>
  </conditionalFormatting>
  <conditionalFormatting sqref="G62">
    <cfRule type="cellIs" dxfId="313" priority="25" operator="equal">
      <formula>"OverDue"</formula>
    </cfRule>
  </conditionalFormatting>
  <conditionalFormatting sqref="G50">
    <cfRule type="cellIs" dxfId="312" priority="62" operator="equal">
      <formula>"Not Started"</formula>
    </cfRule>
    <cfRule type="cellIs" dxfId="311" priority="63" operator="equal">
      <formula>"In Progress"</formula>
    </cfRule>
    <cfRule type="cellIs" dxfId="310" priority="64" operator="equal">
      <formula>"Complete"</formula>
    </cfRule>
  </conditionalFormatting>
  <conditionalFormatting sqref="G50">
    <cfRule type="cellIs" dxfId="309" priority="61" operator="equal">
      <formula>"OverDue"</formula>
    </cfRule>
  </conditionalFormatting>
  <conditionalFormatting sqref="G65">
    <cfRule type="cellIs" dxfId="308" priority="18" operator="equal">
      <formula>"Not Started"</formula>
    </cfRule>
    <cfRule type="cellIs" dxfId="307" priority="19" operator="equal">
      <formula>"In Progress"</formula>
    </cfRule>
    <cfRule type="cellIs" dxfId="306" priority="20" operator="equal">
      <formula>"Complete"</formula>
    </cfRule>
  </conditionalFormatting>
  <conditionalFormatting sqref="G65">
    <cfRule type="cellIs" dxfId="305" priority="17" operator="equal">
      <formula>"OverDue"</formula>
    </cfRule>
  </conditionalFormatting>
  <conditionalFormatting sqref="G52">
    <cfRule type="cellIs" dxfId="304" priority="54" operator="equal">
      <formula>"Not Started"</formula>
    </cfRule>
    <cfRule type="cellIs" dxfId="303" priority="55" operator="equal">
      <formula>"In Progress"</formula>
    </cfRule>
    <cfRule type="cellIs" dxfId="302" priority="56" operator="equal">
      <formula>"Complete"</formula>
    </cfRule>
  </conditionalFormatting>
  <conditionalFormatting sqref="G52">
    <cfRule type="cellIs" dxfId="301" priority="53" operator="equal">
      <formula>"OverDue"</formula>
    </cfRule>
  </conditionalFormatting>
  <conditionalFormatting sqref="G53:G55">
    <cfRule type="cellIs" dxfId="300" priority="50" operator="equal">
      <formula>"Not Started"</formula>
    </cfRule>
    <cfRule type="cellIs" dxfId="299" priority="51" operator="equal">
      <formula>"In Progress"</formula>
    </cfRule>
    <cfRule type="cellIs" dxfId="298" priority="52" operator="equal">
      <formula>"Complete"</formula>
    </cfRule>
  </conditionalFormatting>
  <conditionalFormatting sqref="G53:G55">
    <cfRule type="cellIs" dxfId="297" priority="49" operator="equal">
      <formula>"OverDue"</formula>
    </cfRule>
  </conditionalFormatting>
  <conditionalFormatting sqref="G56:J56">
    <cfRule type="cellIs" dxfId="296" priority="46" operator="equal">
      <formula>"Not Started"</formula>
    </cfRule>
    <cfRule type="cellIs" dxfId="295" priority="47" operator="equal">
      <formula>"In Progress"</formula>
    </cfRule>
    <cfRule type="cellIs" dxfId="294" priority="48" operator="equal">
      <formula>"Complete"</formula>
    </cfRule>
  </conditionalFormatting>
  <conditionalFormatting sqref="G56">
    <cfRule type="cellIs" dxfId="293" priority="45" operator="equal">
      <formula>"OverDue"</formula>
    </cfRule>
  </conditionalFormatting>
  <conditionalFormatting sqref="G57:G59">
    <cfRule type="cellIs" dxfId="292" priority="42" operator="equal">
      <formula>"Not Started"</formula>
    </cfRule>
    <cfRule type="cellIs" dxfId="291" priority="43" operator="equal">
      <formula>"In Progress"</formula>
    </cfRule>
    <cfRule type="cellIs" dxfId="290" priority="44" operator="equal">
      <formula>"Complete"</formula>
    </cfRule>
  </conditionalFormatting>
  <conditionalFormatting sqref="G57:G59">
    <cfRule type="cellIs" dxfId="289" priority="41" operator="equal">
      <formula>"OverDue"</formula>
    </cfRule>
  </conditionalFormatting>
  <conditionalFormatting sqref="G60:J60">
    <cfRule type="cellIs" dxfId="288" priority="38" operator="equal">
      <formula>"Not Started"</formula>
    </cfRule>
    <cfRule type="cellIs" dxfId="287" priority="39" operator="equal">
      <formula>"In Progress"</formula>
    </cfRule>
    <cfRule type="cellIs" dxfId="286" priority="40" operator="equal">
      <formula>"Complete"</formula>
    </cfRule>
  </conditionalFormatting>
  <conditionalFormatting sqref="G60">
    <cfRule type="cellIs" dxfId="285" priority="37" operator="equal">
      <formula>"OverDue"</formula>
    </cfRule>
  </conditionalFormatting>
  <conditionalFormatting sqref="G63">
    <cfRule type="cellIs" dxfId="284" priority="34" operator="equal">
      <formula>"Not Started"</formula>
    </cfRule>
    <cfRule type="cellIs" dxfId="283" priority="35" operator="equal">
      <formula>"In Progress"</formula>
    </cfRule>
    <cfRule type="cellIs" dxfId="282" priority="36" operator="equal">
      <formula>"Complete"</formula>
    </cfRule>
  </conditionalFormatting>
  <conditionalFormatting sqref="G63">
    <cfRule type="cellIs" dxfId="281" priority="33" operator="equal">
      <formula>"OverDue"</formula>
    </cfRule>
  </conditionalFormatting>
  <conditionalFormatting sqref="G61">
    <cfRule type="cellIs" dxfId="280" priority="30" operator="equal">
      <formula>"Not Started"</formula>
    </cfRule>
    <cfRule type="cellIs" dxfId="279" priority="31" operator="equal">
      <formula>"In Progress"</formula>
    </cfRule>
    <cfRule type="cellIs" dxfId="278" priority="32" operator="equal">
      <formula>"Complete"</formula>
    </cfRule>
  </conditionalFormatting>
  <conditionalFormatting sqref="G61">
    <cfRule type="cellIs" dxfId="277" priority="29" operator="equal">
      <formula>"OverDue"</formula>
    </cfRule>
  </conditionalFormatting>
  <conditionalFormatting sqref="G64">
    <cfRule type="cellIs" dxfId="276" priority="22" operator="equal">
      <formula>"Not Started"</formula>
    </cfRule>
    <cfRule type="cellIs" dxfId="275" priority="23" operator="equal">
      <formula>"In Progress"</formula>
    </cfRule>
    <cfRule type="cellIs" dxfId="274" priority="24" operator="equal">
      <formula>"Complete"</formula>
    </cfRule>
  </conditionalFormatting>
  <conditionalFormatting sqref="G64">
    <cfRule type="cellIs" dxfId="273" priority="21" operator="equal">
      <formula>"OverDue"</formula>
    </cfRule>
  </conditionalFormatting>
  <conditionalFormatting sqref="G37">
    <cfRule type="cellIs" dxfId="135" priority="6" operator="equal">
      <formula>"Not Started"</formula>
    </cfRule>
    <cfRule type="cellIs" dxfId="134" priority="7" operator="equal">
      <formula>"In Progress"</formula>
    </cfRule>
    <cfRule type="cellIs" dxfId="133" priority="8" operator="equal">
      <formula>"Complete"</formula>
    </cfRule>
  </conditionalFormatting>
  <conditionalFormatting sqref="G37">
    <cfRule type="cellIs" dxfId="129" priority="5" operator="equal">
      <formula>"OverDue"</formula>
    </cfRule>
  </conditionalFormatting>
  <conditionalFormatting sqref="G38">
    <cfRule type="cellIs" dxfId="127" priority="2" operator="equal">
      <formula>"Not Started"</formula>
    </cfRule>
    <cfRule type="cellIs" dxfId="126" priority="3" operator="equal">
      <formula>"In Progress"</formula>
    </cfRule>
    <cfRule type="cellIs" dxfId="125" priority="4" operator="equal">
      <formula>"Complete"</formula>
    </cfRule>
  </conditionalFormatting>
  <conditionalFormatting sqref="G38">
    <cfRule type="cellIs" dxfId="121" priority="1" operator="equal">
      <formula>"OverDue"</formula>
    </cfRule>
  </conditionalFormatting>
  <pageMargins left="0.7" right="0.7" top="0.75" bottom="0.75" header="0.3" footer="0.3"/>
  <ignoredErrors>
    <ignoredError sqref="I33 I36 I39 I43 I47 I52 I56 I60 I63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0" sqref="E10"/>
    </sheetView>
  </sheetViews>
  <sheetFormatPr baseColWidth="10" defaultRowHeight="16" x14ac:dyDescent="0.2"/>
  <cols>
    <col min="1" max="1" width="13.6640625" bestFit="1" customWidth="1"/>
    <col min="2" max="2" width="14.6640625" bestFit="1" customWidth="1"/>
    <col min="4" max="4" width="14.1640625" bestFit="1" customWidth="1"/>
    <col min="5" max="5" width="12" bestFit="1" customWidth="1"/>
    <col min="6" max="6" width="15.83203125" bestFit="1" customWidth="1"/>
    <col min="7" max="7" width="13.1640625" bestFit="1" customWidth="1"/>
    <col min="8" max="8" width="14.83203125" bestFit="1" customWidth="1"/>
  </cols>
  <sheetData>
    <row r="1" spans="1:8" x14ac:dyDescent="0.2">
      <c r="A1" t="s">
        <v>24</v>
      </c>
    </row>
    <row r="3" spans="1:8" x14ac:dyDescent="0.2">
      <c r="A3" t="s">
        <v>25</v>
      </c>
      <c r="B3" t="s">
        <v>26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</row>
    <row r="4" spans="1:8" x14ac:dyDescent="0.2">
      <c r="A4" t="s">
        <v>27</v>
      </c>
      <c r="B4" t="s">
        <v>4</v>
      </c>
      <c r="C4" s="45"/>
      <c r="G4">
        <f>SUM(COUNTIF('Detailed Tasks'!F11:F67, 'Detailed Tasks'!I11=Resources!B4))</f>
        <v>0</v>
      </c>
    </row>
    <row r="5" spans="1:8" x14ac:dyDescent="0.2">
      <c r="A5" t="s">
        <v>28</v>
      </c>
      <c r="B5" t="s">
        <v>31</v>
      </c>
      <c r="C5" s="45"/>
    </row>
    <row r="6" spans="1:8" x14ac:dyDescent="0.2">
      <c r="A6" t="s">
        <v>29</v>
      </c>
      <c r="B6" t="s">
        <v>32</v>
      </c>
      <c r="C6" s="45"/>
    </row>
    <row r="7" spans="1:8" x14ac:dyDescent="0.2">
      <c r="A7" t="s">
        <v>30</v>
      </c>
      <c r="B7" t="s">
        <v>33</v>
      </c>
      <c r="C7" s="45"/>
    </row>
    <row r="8" spans="1:8" x14ac:dyDescent="0.2">
      <c r="A8" t="s">
        <v>41</v>
      </c>
      <c r="B8" t="s">
        <v>42</v>
      </c>
    </row>
    <row r="9" spans="1:8" x14ac:dyDescent="0.2">
      <c r="A9" t="s">
        <v>71</v>
      </c>
      <c r="B9" t="s">
        <v>70</v>
      </c>
      <c r="C9">
        <v>0</v>
      </c>
      <c r="D9" t="s">
        <v>43</v>
      </c>
      <c r="E9" t="s">
        <v>44</v>
      </c>
      <c r="F9">
        <v>0</v>
      </c>
    </row>
    <row r="10" spans="1:8" x14ac:dyDescent="0.2">
      <c r="A10" t="s">
        <v>61</v>
      </c>
      <c r="B10" t="s">
        <v>22</v>
      </c>
      <c r="C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and Gantt</vt:lpstr>
      <vt:lpstr>Detailed Tasks</vt:lpstr>
      <vt:lpstr>Resources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Goulet</dc:creator>
  <cp:keywords/>
  <dc:description/>
  <cp:lastModifiedBy>Justin Goulet</cp:lastModifiedBy>
  <cp:revision/>
  <cp:lastPrinted>2016-05-01T22:51:25Z</cp:lastPrinted>
  <dcterms:created xsi:type="dcterms:W3CDTF">2015-07-29T21:33:10Z</dcterms:created>
  <dcterms:modified xsi:type="dcterms:W3CDTF">2017-03-06T07:15:07Z</dcterms:modified>
  <cp:category/>
  <cp:contentStatus/>
</cp:coreProperties>
</file>