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CLFOM" sheetId="1" r:id="rId3"/>
    <sheet state="visible" name="Flocculation" sheetId="2" r:id="rId4"/>
    <sheet state="visible" name="Sedimentation" sheetId="3" r:id="rId5"/>
    <sheet state="visible" name="SRSF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calc 164 cm
	-Mike Reese</t>
      </text>
    </comment>
    <comment authorId="0" ref="C9">
      <text>
        <t xml:space="preserve">calc 4.2 m
	-Mike Reese</t>
      </text>
    </comment>
    <comment authorId="0" ref="C8">
      <text>
        <t xml:space="preserve">calc 222 cm
	-Mike Reese</t>
      </text>
    </comment>
    <comment authorId="0" ref="C7">
      <text>
        <t xml:space="preserve">1720.438  calculated
	-Mike Reese
=(545*2)+(7*90)+(0.073*6)
	-Mike Reese</t>
      </text>
    </comment>
  </commentList>
</comments>
</file>

<file path=xl/sharedStrings.xml><?xml version="1.0" encoding="utf-8"?>
<sst xmlns="http://schemas.openxmlformats.org/spreadsheetml/2006/main" count="521" uniqueCount="445">
  <si>
    <t>Linear Chemical Dose Controller/Linear Flow Orifice Meter</t>
  </si>
  <si>
    <t>S.FlocBaffle</t>
  </si>
  <si>
    <t>Item</t>
  </si>
  <si>
    <t>Diameter</t>
  </si>
  <si>
    <t>Length</t>
  </si>
  <si>
    <t>sdr</t>
  </si>
  <si>
    <t>quantity</t>
  </si>
  <si>
    <t>Outlet manifold</t>
  </si>
  <si>
    <t>6 in</t>
  </si>
  <si>
    <t>5.64 m</t>
  </si>
  <si>
    <t>Description</t>
  </si>
  <si>
    <t>Inlet manifold</t>
  </si>
  <si>
    <t>8 in</t>
  </si>
  <si>
    <t>5.69 m</t>
  </si>
  <si>
    <t>Diffusers</t>
  </si>
  <si>
    <t>1 in (square)</t>
  </si>
  <si>
    <t>15 cm each</t>
  </si>
  <si>
    <t>22.9 cm</t>
  </si>
  <si>
    <t>space between baffles</t>
  </si>
  <si>
    <t>Quantity</t>
  </si>
  <si>
    <t>Flocculation Materials</t>
  </si>
  <si>
    <t>T.FlocBaffle</t>
  </si>
  <si>
    <t>2.00 mm</t>
  </si>
  <si>
    <t>thickness of floc baffle</t>
  </si>
  <si>
    <t>B.FlocBaffle</t>
  </si>
  <si>
    <t>23.1 cm</t>
  </si>
  <si>
    <t>perpendiicular distance between baffles</t>
  </si>
  <si>
    <t>Material</t>
  </si>
  <si>
    <t>Size</t>
  </si>
  <si>
    <t>Amount</t>
  </si>
  <si>
    <t>units</t>
  </si>
  <si>
    <t>Cost</t>
  </si>
  <si>
    <t>H.FlocBaffleLow</t>
  </si>
  <si>
    <t>1.28 m</t>
  </si>
  <si>
    <t>height of bottom baffles</t>
  </si>
  <si>
    <t>Top Baffles</t>
  </si>
  <si>
    <t>1.82 m high</t>
  </si>
  <si>
    <t>Est. Unit Cost</t>
  </si>
  <si>
    <t>H.FlocBaffleHigh</t>
  </si>
  <si>
    <t>1.82 m</t>
  </si>
  <si>
    <t>height of top baffles</t>
  </si>
  <si>
    <t>Bottom Baffles</t>
  </si>
  <si>
    <t>1.28  high</t>
  </si>
  <si>
    <t>Barbed Fittings</t>
  </si>
  <si>
    <t>S.FlocBaffleSetBackPlastic</t>
  </si>
  <si>
    <t>2.00 cm</t>
  </si>
  <si>
    <t xml:space="preserve">space between floc baffles </t>
  </si>
  <si>
    <t>pvc pipe (obs)</t>
  </si>
  <si>
    <t>6in (75.2 m long) (1/2 per BS)</t>
  </si>
  <si>
    <t>Barbed fitting for CHT</t>
  </si>
  <si>
    <t>cm</t>
  </si>
  <si>
    <t>N.FlocChannelBaffles</t>
  </si>
  <si>
    <t>Durable nylon single-barbed tube fitting connecting dosing tube to CHT</t>
  </si>
  <si>
    <t>Sed Reverser</t>
  </si>
  <si>
    <t>3 in</t>
  </si>
  <si>
    <t>7.25 m</t>
  </si>
  <si>
    <t>Sed Plate Support</t>
  </si>
  <si>
    <t>1.50 in</t>
  </si>
  <si>
    <t>17.50 m</t>
  </si>
  <si>
    <t>Outlet to filter</t>
  </si>
  <si>
    <t>2.3 m</t>
  </si>
  <si>
    <t>Overflow pipe</t>
  </si>
  <si>
    <t>5 m</t>
  </si>
  <si>
    <t>?</t>
  </si>
  <si>
    <t>Floc Hopper drain pipe</t>
  </si>
  <si>
    <t>Number of flocculation channel baffles</t>
  </si>
  <si>
    <t>1 in</t>
  </si>
  <si>
    <t>1.75 m</t>
  </si>
  <si>
    <t>Plate spacers</t>
  </si>
  <si>
    <t>.75 in</t>
  </si>
  <si>
    <t>25cm</t>
  </si>
  <si>
    <t>floc spacer</t>
  </si>
  <si>
    <t>Barbed fittings for drop tubes</t>
  </si>
  <si>
    <t>0.75 in</t>
  </si>
  <si>
    <t>N.FlocFirstChannelBaffles</t>
  </si>
  <si>
    <t>Number of flocculation first channel baffles</t>
  </si>
  <si>
    <t>N.FlocLastChannelBaffles</t>
  </si>
  <si>
    <t>Number of flocculation last channel baffles</t>
  </si>
  <si>
    <t>N.FlocBaffles</t>
  </si>
  <si>
    <t>Number of flocculation baffles</t>
  </si>
  <si>
    <t>Allows for chemical/coagulant to enter drop tube from inner diameter connector tube</t>
  </si>
  <si>
    <t>Diameter/size</t>
  </si>
  <si>
    <t>Plate spacer modules</t>
  </si>
  <si>
    <t>Units</t>
  </si>
  <si>
    <t>25 cm</t>
  </si>
  <si>
    <t>N.FlocChannelSpaces</t>
  </si>
  <si>
    <t>Number of flocculation channel spaces</t>
  </si>
  <si>
    <t>Top Baffle</t>
  </si>
  <si>
    <t>N/A</t>
  </si>
  <si>
    <t>ND.FlocMod</t>
  </si>
  <si>
    <t>1.27 cm (0.500 in)</t>
  </si>
  <si>
    <t>Nominal diameter of flocculation module</t>
  </si>
  <si>
    <t>Bottom Baffle</t>
  </si>
  <si>
    <t>1.28 m higj</t>
  </si>
  <si>
    <t>PS.FlocModStr</t>
  </si>
  <si>
    <t>SDR 13.5</t>
  </si>
  <si>
    <t>????</t>
  </si>
  <si>
    <t>Accessory</t>
  </si>
  <si>
    <t>Reducing barbed fittings</t>
  </si>
  <si>
    <t>Connects inner diameter dosing tube to inner diameter connector tube</t>
  </si>
  <si>
    <t>PVC</t>
  </si>
  <si>
    <t xml:space="preserve">pvc pipe </t>
  </si>
  <si>
    <t>Diameter of Corresponding Pipe</t>
  </si>
  <si>
    <t>meters</t>
  </si>
  <si>
    <t>ND.FlocSpacer</t>
  </si>
  <si>
    <t>1.90 cm (0.750 in)</t>
  </si>
  <si>
    <t>Nominal diameter of flocculation spacer</t>
  </si>
  <si>
    <t>Floc Spacers</t>
  </si>
  <si>
    <t>Drop tubes</t>
  </si>
  <si>
    <t>Clear plastic such that flow is observable. Lightweight, but must ensure free fall of chemical solution</t>
  </si>
  <si>
    <t>Outlet manifold fitting</t>
  </si>
  <si>
    <t>Outlet manifold end cap</t>
  </si>
  <si>
    <t>Counterweight</t>
  </si>
  <si>
    <t>Small section of PVC to be used as optional counterweight to float</t>
  </si>
  <si>
    <t>Amount of Pipe (m)</t>
  </si>
  <si>
    <t>SDR</t>
  </si>
  <si>
    <t>Outlet manifold plug</t>
  </si>
  <si>
    <t>0.5 in</t>
  </si>
  <si>
    <t>Tee</t>
  </si>
  <si>
    <t>Used for T-shaped slider assembly for heigher flow plants</t>
  </si>
  <si>
    <t>Pipe cap</t>
  </si>
  <si>
    <t>Schedule 40 white PVC pipe attached to bottom of drop tubes and end of PVC-T</t>
  </si>
  <si>
    <t>Square head plug</t>
  </si>
  <si>
    <t>Threaded square head plug for top of float. Water tight but removable to allow weight to be added to float</t>
  </si>
  <si>
    <t>Cap</t>
  </si>
  <si>
    <t>PS.FlocSpacerStr</t>
  </si>
  <si>
    <t>Unthreaded cap for bottom of float</t>
  </si>
  <si>
    <t>SDR 17</t>
  </si>
  <si>
    <t>ND.FlocObs</t>
  </si>
  <si>
    <t>15.2 cm (6.00 in)</t>
  </si>
  <si>
    <t>Pipe</t>
  </si>
  <si>
    <t>Nominal diameter of flocculation obstacles (meaning half-pipe)?</t>
  </si>
  <si>
    <t>Connects the adapter to PVC cap. Do not use more than necessary</t>
  </si>
  <si>
    <t>H.FlocObs</t>
  </si>
  <si>
    <t>75.2 cm</t>
  </si>
  <si>
    <t>Height of flocculation obstacles</t>
  </si>
  <si>
    <t>N.FlocSpaceExpansions</t>
  </si>
  <si>
    <t>Tubing</t>
  </si>
  <si>
    <t>Number of flocculation space expansions</t>
  </si>
  <si>
    <t>6 width*.83</t>
  </si>
  <si>
    <t>N.FlocExpansions</t>
  </si>
  <si>
    <t>Number of flocculation expansions</t>
  </si>
  <si>
    <t>Large diameter (connector)</t>
  </si>
  <si>
    <t>Clear plastic tubing to be used as a connector to the drop tube</t>
  </si>
  <si>
    <t>CP.FlocExpansion</t>
  </si>
  <si>
    <t>0.79 m^^(2/3)</t>
  </si>
  <si>
    <t>6*6.93</t>
  </si>
  <si>
    <t>PS.FlocObsStr</t>
  </si>
  <si>
    <t>SDR 41</t>
  </si>
  <si>
    <t>Small diameter (dosing)</t>
  </si>
  <si>
    <t>W.FlocObstacleWake</t>
  </si>
  <si>
    <t>14.0 cm</t>
  </si>
  <si>
    <t>Width of flocculation obstacle wake</t>
  </si>
  <si>
    <t>N.FlocSpaceObstacles</t>
  </si>
  <si>
    <t>Number of flocculation space obstacles</t>
  </si>
  <si>
    <t>Number of sedimentation tanks</t>
  </si>
  <si>
    <t>Clear plastic tubing attached to the base of the CHT and the connector tube by a reducing barbed fitting</t>
  </si>
  <si>
    <t>Constant Head Tank</t>
  </si>
  <si>
    <t>Inlet Manifold 90 elbow</t>
  </si>
  <si>
    <t>Plastic jar</t>
  </si>
  <si>
    <t>Translucent plastic jar with hole drilled in the bottom center for the through-wall barbed fitting. Cover to prevent contamination of the chemical by particles in the ari. Small drilled hole to allow air flow.</t>
  </si>
  <si>
    <t>Float and Lever System</t>
  </si>
  <si>
    <t>Lever arm</t>
  </si>
  <si>
    <t>Aluminum</t>
  </si>
  <si>
    <t>Slider</t>
  </si>
  <si>
    <t>Corrosion resistan aluminum, u-channel. Attached to the top of the lever arm to vary coagulant dose</t>
  </si>
  <si>
    <t>Shaft collar</t>
  </si>
  <si>
    <t>Aluminum; secured to either side of the lever arm to prevent the lever arm from displacing laterally along the shaft</t>
  </si>
  <si>
    <t>Hex nut</t>
  </si>
  <si>
    <t>For use between the drop tube and the slider, permits the drop tube to swing freely</t>
  </si>
  <si>
    <t>Screws</t>
  </si>
  <si>
    <t>One for the slider locking mechanism, one to hang the drop tube</t>
  </si>
  <si>
    <t>Inlet Manifold fitting</t>
  </si>
  <si>
    <t>Kerick float valve***</t>
  </si>
  <si>
    <t>Attached to side of the constant head tank to keep water level constant within CHT (***typically not available locally***)</t>
  </si>
  <si>
    <t>Turnbuckle</t>
  </si>
  <si>
    <t>Connects the float chain to lever-arm apparatus</t>
  </si>
  <si>
    <t>Miscellaneous</t>
  </si>
  <si>
    <t>Threaded adapter</t>
  </si>
  <si>
    <t>Threaded adapter to receive the sqaure head plug and conver to untreaded pipe</t>
  </si>
  <si>
    <t>Inlet Manifold end cap</t>
  </si>
  <si>
    <t>(Diffuser, 1in)</t>
  </si>
  <si>
    <t>Linear Flow Orifice Meter</t>
  </si>
  <si>
    <t>PVC Pipe</t>
  </si>
  <si>
    <t>Pipe for Linear Flow Orifice Meter. Drilled by uniform bit and in accordance with LFOM design algorithm to maintain linearity throughout the plant</t>
  </si>
  <si>
    <t>Overflow T joint</t>
  </si>
  <si>
    <t>1.5 in</t>
  </si>
  <si>
    <t>in.</t>
  </si>
  <si>
    <t>Overflow 90 elbow</t>
  </si>
  <si>
    <t>Overflow plug fitting</t>
  </si>
  <si>
    <t>Plate Support T Joints</t>
  </si>
  <si>
    <t>FiAdapterPlu</t>
  </si>
  <si>
    <t>Adaptor plug</t>
  </si>
  <si>
    <t>Plate Support 90 elbow</t>
  </si>
  <si>
    <t>N.Fi</t>
  </si>
  <si>
    <t>Jet Reverser valve</t>
  </si>
  <si>
    <t>Floc Hopper drain valve</t>
  </si>
  <si>
    <t>Nominal Diameter</t>
  </si>
  <si>
    <t>Width</t>
  </si>
  <si>
    <t>Height</t>
  </si>
  <si>
    <t>FiAuxFittingPlu</t>
  </si>
  <si>
    <t>Auxillary Fitting plug elbow</t>
  </si>
  <si>
    <t>H.Fi</t>
  </si>
  <si>
    <t>4.56 m</t>
  </si>
  <si>
    <t>height SRSF</t>
  </si>
  <si>
    <t>FiAuxPipePlu</t>
  </si>
  <si>
    <t>Auxillary pipe plug</t>
  </si>
  <si>
    <t>L.Fi</t>
  </si>
  <si>
    <t>1.44 m</t>
  </si>
  <si>
    <t>Length SRSF</t>
  </si>
  <si>
    <t>Backwash pipe</t>
  </si>
  <si>
    <t>FiAuxRemovablePlu</t>
  </si>
  <si>
    <t>Auxillary removable plug</t>
  </si>
  <si>
    <t>W.FiMin</t>
  </si>
  <si>
    <t>1.26 m</t>
  </si>
  <si>
    <t>min width</t>
  </si>
  <si>
    <t>Filter Pipe</t>
  </si>
  <si>
    <t>6in</t>
  </si>
  <si>
    <t>FiBallValveGripMetalPlu</t>
  </si>
  <si>
    <t>1?</t>
  </si>
  <si>
    <t>Ball valve grip metal plug</t>
  </si>
  <si>
    <t>W.Fi</t>
  </si>
  <si>
    <t>1.36 m</t>
  </si>
  <si>
    <t>width Srsf</t>
  </si>
  <si>
    <t>Sand outlet pipe</t>
  </si>
  <si>
    <t>2 in</t>
  </si>
  <si>
    <t>FiBwManWingSpacerPipe</t>
  </si>
  <si>
    <t>backwsh spacer pipe</t>
  </si>
  <si>
    <t>H.FiLayer</t>
  </si>
  <si>
    <t>20.0 cm</t>
  </si>
  <si>
    <t>height of layers</t>
  </si>
  <si>
    <t>siphon pipe</t>
  </si>
  <si>
    <t>FiChlorineDosePipePlu</t>
  </si>
  <si>
    <t>1 length:..</t>
  </si>
  <si>
    <t>chlorine dose pipe plug</t>
  </si>
  <si>
    <t>ND.FiBwTrunkMax</t>
  </si>
  <si>
    <t>20.3 cm (8.00 in)</t>
  </si>
  <si>
    <t>nominal diameter backwash trunk max</t>
  </si>
  <si>
    <t>exit waste pipe</t>
  </si>
  <si>
    <t>4 in</t>
  </si>
  <si>
    <t>FiCon</t>
  </si>
  <si>
    <t>concrete</t>
  </si>
  <si>
    <t>ND.FiTrunkMax</t>
  </si>
  <si>
    <t>nominal diamter of trun max</t>
  </si>
  <si>
    <t>entrance overflow pipe</t>
  </si>
  <si>
    <t>FiDistFittingPlu</t>
  </si>
  <si>
    <t>distance fitting plug</t>
  </si>
  <si>
    <t>ND.FiTrunk</t>
  </si>
  <si>
    <t>nominal diamter of trunk</t>
  </si>
  <si>
    <t>inlet channel drain</t>
  </si>
  <si>
    <t>FiDistPipePlu</t>
  </si>
  <si>
    <t xml:space="preserve"> 1length...</t>
  </si>
  <si>
    <t>distance pipe plug</t>
  </si>
  <si>
    <t>ND.FiBwTrunk</t>
  </si>
  <si>
    <t>nominal diameter backwash trunk</t>
  </si>
  <si>
    <t>manifold branch</t>
  </si>
  <si>
    <t>FiDrainValveGripPlu</t>
  </si>
  <si>
    <t>drain valve grip plug</t>
  </si>
  <si>
    <t>ND.FiSandOutlet</t>
  </si>
  <si>
    <t>5.08 cm (2.00 in)</t>
  </si>
  <si>
    <t>nominal diameter of sand outlet</t>
  </si>
  <si>
    <t>backwas manifold branch</t>
  </si>
  <si>
    <t>FiDrainValveMetalPlu</t>
  </si>
  <si>
    <t>drain valve metal plug</t>
  </si>
  <si>
    <t>ND.FiSiphonAirValve</t>
  </si>
  <si>
    <t>siphon air valve diameter</t>
  </si>
  <si>
    <t>filter branch holder</t>
  </si>
  <si>
    <t>FiEntExitFittingsPlu</t>
  </si>
  <si>
    <t>enrance and exit fitting plugs</t>
  </si>
  <si>
    <t>ND.FiSiphon</t>
  </si>
  <si>
    <t>nominal diamter of siphon pipe</t>
  </si>
  <si>
    <t>filter bypass</t>
  </si>
  <si>
    <t>FiEntExitPipesPlu</t>
  </si>
  <si>
    <t>entrance and exit pipe plugs</t>
  </si>
  <si>
    <t>ND.FiTrunkFlushValve</t>
  </si>
  <si>
    <t>3.81 cm (1.50 in)</t>
  </si>
  <si>
    <t>Nominal diameter of trunk flush valve for filter</t>
  </si>
  <si>
    <t>siphon manifold oriface</t>
  </si>
  <si>
    <t>FiEntranceFittingPlu</t>
  </si>
  <si>
    <t>entrance fitting plug</t>
  </si>
  <si>
    <t>ND.FiBwTrunkFlushValve</t>
  </si>
  <si>
    <t>Nominal diameter of backwash flush valve for filter</t>
  </si>
  <si>
    <t>56 cm</t>
  </si>
  <si>
    <t>FiFlexCouplingPlu</t>
  </si>
  <si>
    <t>flex coupling plug</t>
  </si>
  <si>
    <t>ND.FiExitWaste</t>
  </si>
  <si>
    <t>10.2 cm (4.00 in)</t>
  </si>
  <si>
    <t>Nominal diameter of exit waste pipe for filter</t>
  </si>
  <si>
    <t>backwash manifold branch</t>
  </si>
  <si>
    <t>FiInletChannelCon</t>
  </si>
  <si>
    <t>ND.FiEntOverflow</t>
  </si>
  <si>
    <t>Nominal diameter entrance overflow for filter</t>
  </si>
  <si>
    <t>manifold oriface bw</t>
  </si>
  <si>
    <t>140(5 per branch)</t>
  </si>
  <si>
    <t>5 per branch</t>
  </si>
  <si>
    <t>Material: Plastic Sheet (weir)</t>
  </si>
  <si>
    <t>FiInletChannelDrainFittingPlu</t>
  </si>
  <si>
    <t>inlet channel drain fitting plug</t>
  </si>
  <si>
    <t>ND.FiInletChannelDrain</t>
  </si>
  <si>
    <t>Nominal diameter of inlet channel drain for filter</t>
  </si>
  <si>
    <t>Stop Gate</t>
  </si>
  <si>
    <t>72.1 cm width</t>
  </si>
  <si>
    <t>20 cm</t>
  </si>
  <si>
    <t>FiInletChannelDrainPipePlu</t>
  </si>
  <si>
    <t>inlet channel drain pipe plug</t>
  </si>
  <si>
    <t>ND.FiManBranch</t>
  </si>
  <si>
    <t>2.54 cm (1.00 in)</t>
  </si>
  <si>
    <t>Nominal diameter of manifold branch for filter (main layer)</t>
  </si>
  <si>
    <t>slot stopper</t>
  </si>
  <si>
    <t xml:space="preserve">70.8 cm </t>
  </si>
  <si>
    <t>FiInletChannelDrainRemovablePlu</t>
  </si>
  <si>
    <t>inlet channel drain removable plug</t>
  </si>
  <si>
    <t>ND.FiBwManBranch</t>
  </si>
  <si>
    <t>Nominal diameter of backwash manifold branch (backwash layer)</t>
  </si>
  <si>
    <t>Material: Valves</t>
  </si>
  <si>
    <t>FiManBranchPlu</t>
  </si>
  <si>
    <t>man branch plug</t>
  </si>
  <si>
    <t>ND.FiBranchHolder</t>
  </si>
  <si>
    <t>Nominal diameter of branch holder for filter</t>
  </si>
  <si>
    <t>siphon air valve</t>
  </si>
  <si>
    <t>0.750 in</t>
  </si>
  <si>
    <t>FiManCapPlu</t>
  </si>
  <si>
    <t>8 small</t>
  </si>
  <si>
    <t>2 big</t>
  </si>
  <si>
    <t>ND.FiBypass</t>
  </si>
  <si>
    <t>Nominal diameter of filter bypass</t>
  </si>
  <si>
    <t>backwash flush valve</t>
  </si>
  <si>
    <t>FiManPipePlu</t>
  </si>
  <si>
    <t>4 small</t>
  </si>
  <si>
    <t>B.FiSiphonManOrifices</t>
  </si>
  <si>
    <t>6.68 cm</t>
  </si>
  <si>
    <t>Perpendicular distance between siphon manifold orifices in filter</t>
  </si>
  <si>
    <t>flush valve</t>
  </si>
  <si>
    <t>FiManWingSpacerPipe</t>
  </si>
  <si>
    <t xml:space="preserve">spacer pipe </t>
  </si>
  <si>
    <t>N.FiSiphonManOrifices</t>
  </si>
  <si>
    <t>Number of siphon manifold orifices</t>
  </si>
  <si>
    <t>FiManWingSpacerTee</t>
  </si>
  <si>
    <t>spacer tee</t>
  </si>
  <si>
    <t>D.FiSiphonManOrifices</t>
  </si>
  <si>
    <t>diameter of siphon manifold orifices in filter</t>
  </si>
  <si>
    <t>FiOverflowDistBoxCon</t>
  </si>
  <si>
    <t>N.FiManBranch</t>
  </si>
  <si>
    <t>Number of manifold branches for filter</t>
  </si>
  <si>
    <t>FiReducerPlu</t>
  </si>
  <si>
    <t>reducer plug</t>
  </si>
  <si>
    <t>L.FiBwManBranch</t>
  </si>
  <si>
    <t>53.5 cm</t>
  </si>
  <si>
    <t>Length of manifold branch (backwash layer)</t>
  </si>
  <si>
    <t>FiRemovableBaffle</t>
  </si>
  <si>
    <t>2(4)</t>
  </si>
  <si>
    <t>removable baffles (weirs)</t>
  </si>
  <si>
    <t>L.FiManBranch</t>
  </si>
  <si>
    <t>56.0 cm</t>
  </si>
  <si>
    <t>Length of manifold branch (main layer)</t>
  </si>
  <si>
    <t>FiRemovablePlu</t>
  </si>
  <si>
    <t>removable plugs</t>
  </si>
  <si>
    <t>L.FiManBranchExt</t>
  </si>
  <si>
    <t xml:space="preserve">Exterior length of manifold branch </t>
  </si>
  <si>
    <t>FiSandDrainAdapterPlu</t>
  </si>
  <si>
    <t>sand drain adaptor plug</t>
  </si>
  <si>
    <t>A.FiBwManOrificesEst</t>
  </si>
  <si>
    <t>0.0201 m^^2</t>
  </si>
  <si>
    <t>Estimated area of manifold orifices in backwash</t>
  </si>
  <si>
    <t>FiSandDrainFittingPlu</t>
  </si>
  <si>
    <t>sand drain fitting plug</t>
  </si>
  <si>
    <t>N.FiBwManOrifices</t>
  </si>
  <si>
    <t>Number of manifold orifices in backwash</t>
  </si>
  <si>
    <t>FiSandDrainPipePlu</t>
  </si>
  <si>
    <t>sand drain pipe plug</t>
  </si>
  <si>
    <t>N.FiBwManOrificesPerBranch</t>
  </si>
  <si>
    <t>Number of manifold orifices per branch in backwash</t>
  </si>
  <si>
    <t>FiSandDrainValvePlu</t>
  </si>
  <si>
    <t>sand drain valve pluf</t>
  </si>
  <si>
    <t>D.FiBwManOrifice</t>
  </si>
  <si>
    <t>Diameter of siphon manifold orifices in filter</t>
  </si>
  <si>
    <t>FiSiphonAirValvePlu</t>
  </si>
  <si>
    <t>siphon air valve plug</t>
  </si>
  <si>
    <t>B.FiBwManOrifice</t>
  </si>
  <si>
    <t>11.1 cm</t>
  </si>
  <si>
    <t>FiSiphonFittingPlu</t>
  </si>
  <si>
    <t>siphon fitting plug</t>
  </si>
  <si>
    <t>N.FiInletManOrifices</t>
  </si>
  <si>
    <t>FiSiphonPipePlu</t>
  </si>
  <si>
    <t>2 (4 sieve)</t>
  </si>
  <si>
    <t>siphone pipe plug]</t>
  </si>
  <si>
    <t>N.FiInletManOrificesPerBranch</t>
  </si>
  <si>
    <t>FiTankCon</t>
  </si>
  <si>
    <t>D.FiInletManOrifice</t>
  </si>
  <si>
    <t>1.59 cm (0.625 in)</t>
  </si>
  <si>
    <t>FiValvePlu</t>
  </si>
  <si>
    <t>valve plug</t>
  </si>
  <si>
    <t>B.FiManOrificeEst</t>
  </si>
  <si>
    <t>5.00 cm</t>
  </si>
  <si>
    <t>number of inlet man orifices</t>
  </si>
  <si>
    <t>B.FiInletManOrifice</t>
  </si>
  <si>
    <t>7.83 cm</t>
  </si>
  <si>
    <t>number of man orificese per branch</t>
  </si>
  <si>
    <t>N.FiTopManOrifices</t>
  </si>
  <si>
    <t>N.FiTopManOrificesPerBranch</t>
  </si>
  <si>
    <t>D.FiTopManOrifice</t>
  </si>
  <si>
    <t>B.FiTopManOrifice</t>
  </si>
  <si>
    <t>11.7 cm</t>
  </si>
  <si>
    <t>number of inlet manorifices forward</t>
  </si>
  <si>
    <t>L.FiOutletBranchSlotted</t>
  </si>
  <si>
    <t>51.7 cm</t>
  </si>
  <si>
    <t>diameter of top man oriface</t>
  </si>
  <si>
    <t>N.FiSlotRows</t>
  </si>
  <si>
    <t>W.FiManSlots</t>
  </si>
  <si>
    <t>203 microm</t>
  </si>
  <si>
    <t>B.FiManSlot</t>
  </si>
  <si>
    <t>3.17 mm</t>
  </si>
  <si>
    <t>length of outlet branch</t>
  </si>
  <si>
    <t>N.FiOutletManSlotsPerRow</t>
  </si>
  <si>
    <t>number of slot rows</t>
  </si>
  <si>
    <t>N.FiOutletManSlotsPerBranch</t>
  </si>
  <si>
    <t>width of man slots</t>
  </si>
  <si>
    <t>L.FiOutletManSlotCurvedInner</t>
  </si>
  <si>
    <t>2.18 cm</t>
  </si>
  <si>
    <t>A.FiOutletManSlots</t>
  </si>
  <si>
    <t>0.0402 m^^2</t>
  </si>
  <si>
    <t>number of outlet manslots per row</t>
  </si>
  <si>
    <t>Pi.QFiBw</t>
  </si>
  <si>
    <t>number of outlet man slots per branch</t>
  </si>
  <si>
    <t>H.FiStopGate</t>
  </si>
  <si>
    <t>length of outlet man slot curved inner</t>
  </si>
  <si>
    <t>W.FiStopGate</t>
  </si>
  <si>
    <t>72.1 cm</t>
  </si>
  <si>
    <t>area outlet man slots</t>
  </si>
  <si>
    <t>W.FiBwFlowControl</t>
  </si>
  <si>
    <t>3.40 cm</t>
  </si>
  <si>
    <t>H.FiFlowControlSlotTotal</t>
  </si>
  <si>
    <t>70.8 cm</t>
  </si>
  <si>
    <t>height of stop gate</t>
  </si>
  <si>
    <t>H.FiSlotStopper</t>
  </si>
  <si>
    <t>3.00 cm</t>
  </si>
  <si>
    <t>width of flow control</t>
  </si>
  <si>
    <t>N.FiSlotStopper</t>
  </si>
  <si>
    <t>height of flow control slot total</t>
  </si>
  <si>
    <t>D.FiSandES</t>
  </si>
  <si>
    <t>500 microm (0.0197 in)</t>
  </si>
  <si>
    <t>D.FiSand60</t>
  </si>
  <si>
    <t>825 microm (0.0325 in)</t>
  </si>
  <si>
    <t>Vol.FiSand</t>
  </si>
  <si>
    <t>4.17 kL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</si>
</sst>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i/>
      <u/>
    </font>
    <font>
      <sz val="12.0"/>
      <color rgb="FF000000"/>
      <name val="Times New Roman"/>
    </font>
    <font>
      <name val="Arial"/>
    </font>
    <font>
      <b/>
    </font>
    <font>
      <u/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 readingOrder="0"/>
    </xf>
    <xf borderId="0" fillId="0" fontId="3" numFmtId="0" xfId="0" applyAlignment="1" applyFont="1">
      <alignment vertical="bottom"/>
    </xf>
    <xf borderId="3" fillId="0" fontId="1" numFmtId="0" xfId="0" applyAlignment="1" applyBorder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4" fillId="0" fontId="5" numFmtId="0" xfId="0" applyAlignment="1" applyBorder="1" applyFont="1">
      <alignment horizontal="left" readingOrder="0"/>
    </xf>
    <xf borderId="5" fillId="0" fontId="1" numFmtId="0" xfId="0" applyBorder="1" applyFont="1"/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left"/>
    </xf>
    <xf borderId="0" fillId="0" fontId="4" numFmtId="0" xfId="0" applyAlignment="1" applyFont="1">
      <alignment vertical="bottom"/>
    </xf>
    <xf borderId="6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shrinkToFit="0" wrapText="1"/>
    </xf>
    <xf borderId="0" fillId="2" fontId="4" numFmtId="0" xfId="0" applyAlignment="1" applyFill="1" applyFont="1">
      <alignment vertical="bottom"/>
    </xf>
    <xf borderId="1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8" fillId="0" fontId="1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left" readingOrder="0"/>
    </xf>
    <xf borderId="7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/>
    </xf>
    <xf borderId="5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3" fontId="6" numFmtId="0" xfId="0" applyAlignment="1" applyFill="1" applyFont="1">
      <alignment vertical="bottom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0" fillId="3" fontId="3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n.fi" TargetMode="External"/><Relationship Id="rId2" Type="http://schemas.openxmlformats.org/officeDocument/2006/relationships/hyperlink" Target="http://h.fi" TargetMode="External"/><Relationship Id="rId3" Type="http://schemas.openxmlformats.org/officeDocument/2006/relationships/hyperlink" Target="http://l.fi" TargetMode="External"/><Relationship Id="rId4" Type="http://schemas.openxmlformats.org/officeDocument/2006/relationships/hyperlink" Target="http://w.fi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9.43"/>
    <col customWidth="1" min="2" max="2" width="43.71"/>
    <col customWidth="1" min="5" max="5" width="5.29"/>
    <col customWidth="1" min="7" max="7" width="3.71"/>
  </cols>
  <sheetData>
    <row r="1">
      <c r="A1" s="2" t="s">
        <v>0</v>
      </c>
    </row>
    <row r="2">
      <c r="A2" s="4" t="s">
        <v>2</v>
      </c>
      <c r="B2" s="6" t="s">
        <v>10</v>
      </c>
      <c r="C2" s="8" t="s">
        <v>19</v>
      </c>
      <c r="D2" s="8" t="s">
        <v>3</v>
      </c>
      <c r="F2" s="8" t="s">
        <v>4</v>
      </c>
      <c r="H2" s="8" t="s">
        <v>37</v>
      </c>
    </row>
    <row r="3">
      <c r="A3" s="10" t="s">
        <v>43</v>
      </c>
      <c r="B3" s="11"/>
    </row>
    <row r="4">
      <c r="A4" s="12" t="s">
        <v>49</v>
      </c>
      <c r="B4" s="14" t="s">
        <v>52</v>
      </c>
      <c r="C4" s="15"/>
      <c r="D4" s="15"/>
      <c r="E4" s="15"/>
      <c r="F4" s="15"/>
      <c r="G4" s="15"/>
      <c r="H4" s="15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>
      <c r="A5" s="19" t="s">
        <v>72</v>
      </c>
      <c r="B5" s="21" t="s">
        <v>80</v>
      </c>
      <c r="C5" s="15"/>
      <c r="D5" s="15"/>
      <c r="E5" s="15"/>
      <c r="F5" s="15"/>
      <c r="G5" s="15"/>
      <c r="H5" s="1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>
      <c r="A6" s="12" t="s">
        <v>98</v>
      </c>
      <c r="B6" s="14" t="s">
        <v>99</v>
      </c>
      <c r="C6" s="15"/>
      <c r="D6" s="15"/>
      <c r="E6" s="15"/>
      <c r="F6" s="15"/>
      <c r="G6" s="15"/>
      <c r="H6" s="1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>
      <c r="A7" s="10" t="s">
        <v>100</v>
      </c>
      <c r="B7" s="24"/>
      <c r="C7" s="15"/>
      <c r="D7" s="15"/>
      <c r="E7" s="15"/>
      <c r="F7" s="15"/>
      <c r="G7" s="15"/>
      <c r="H7" s="15"/>
    </row>
    <row r="8">
      <c r="A8" s="12" t="s">
        <v>108</v>
      </c>
      <c r="B8" s="26" t="s">
        <v>109</v>
      </c>
      <c r="C8" s="15"/>
      <c r="D8" s="15"/>
      <c r="E8" s="15"/>
      <c r="F8" s="15"/>
      <c r="G8" s="15"/>
      <c r="H8" s="15"/>
    </row>
    <row r="9">
      <c r="A9" s="19" t="s">
        <v>112</v>
      </c>
      <c r="B9" s="27" t="s">
        <v>113</v>
      </c>
      <c r="C9" s="15"/>
      <c r="D9" s="15"/>
      <c r="E9" s="15"/>
      <c r="F9" s="15"/>
      <c r="G9" s="15"/>
      <c r="H9" s="15"/>
    </row>
    <row r="10">
      <c r="A10" s="12" t="s">
        <v>118</v>
      </c>
      <c r="B10" s="26" t="s">
        <v>119</v>
      </c>
      <c r="C10" s="15"/>
      <c r="D10" s="15"/>
      <c r="E10" s="15"/>
      <c r="F10" s="15"/>
      <c r="G10" s="15"/>
      <c r="H10" s="15"/>
    </row>
    <row r="11">
      <c r="A11" s="19" t="s">
        <v>120</v>
      </c>
      <c r="B11" s="27" t="s">
        <v>121</v>
      </c>
      <c r="C11" s="15"/>
      <c r="D11" s="15"/>
      <c r="E11" s="15"/>
      <c r="F11" s="15"/>
      <c r="G11" s="15"/>
      <c r="H11" s="15"/>
    </row>
    <row r="12">
      <c r="A12" s="12" t="s">
        <v>122</v>
      </c>
      <c r="B12" s="26" t="s">
        <v>123</v>
      </c>
      <c r="C12" s="15"/>
      <c r="D12" s="15"/>
      <c r="E12" s="15"/>
      <c r="F12" s="15"/>
      <c r="G12" s="15"/>
      <c r="H12" s="15"/>
    </row>
    <row r="13">
      <c r="A13" s="19" t="s">
        <v>124</v>
      </c>
      <c r="B13" s="27" t="s">
        <v>126</v>
      </c>
      <c r="C13" s="15"/>
      <c r="D13" s="15"/>
      <c r="E13" s="15"/>
      <c r="F13" s="15"/>
      <c r="G13" s="15"/>
      <c r="H13" s="15"/>
    </row>
    <row r="14">
      <c r="A14" s="12" t="s">
        <v>130</v>
      </c>
      <c r="B14" s="26" t="s">
        <v>132</v>
      </c>
      <c r="C14" s="15"/>
      <c r="D14" s="15"/>
      <c r="E14" s="15"/>
      <c r="F14" s="15"/>
      <c r="G14" s="15"/>
      <c r="H14" s="15"/>
    </row>
    <row r="15">
      <c r="A15" s="10" t="s">
        <v>137</v>
      </c>
      <c r="B15" s="24"/>
      <c r="C15" s="15"/>
      <c r="D15" s="15"/>
      <c r="E15" s="15"/>
      <c r="F15" s="15"/>
      <c r="G15" s="15"/>
      <c r="H15" s="15"/>
    </row>
    <row r="16">
      <c r="A16" s="12" t="s">
        <v>142</v>
      </c>
      <c r="B16" s="26" t="s">
        <v>143</v>
      </c>
      <c r="C16" s="15"/>
      <c r="D16" s="15"/>
      <c r="E16" s="15"/>
      <c r="F16" s="15"/>
      <c r="G16" s="15"/>
      <c r="H16" s="15"/>
    </row>
    <row r="17">
      <c r="A17" s="29" t="s">
        <v>149</v>
      </c>
      <c r="B17" s="30" t="s">
        <v>156</v>
      </c>
      <c r="C17" s="15"/>
      <c r="D17" s="15"/>
      <c r="E17" s="15"/>
      <c r="F17" s="15"/>
      <c r="G17" s="15"/>
      <c r="H17" s="15"/>
    </row>
    <row r="18">
      <c r="A18" s="31" t="s">
        <v>157</v>
      </c>
      <c r="B18" s="32"/>
      <c r="C18" s="15"/>
      <c r="D18" s="15"/>
      <c r="E18" s="15"/>
      <c r="F18" s="15"/>
      <c r="G18" s="15"/>
      <c r="H18" s="15"/>
    </row>
    <row r="19">
      <c r="A19" s="12" t="s">
        <v>159</v>
      </c>
      <c r="B19" s="26" t="s">
        <v>160</v>
      </c>
      <c r="C19" s="15"/>
      <c r="D19" s="15"/>
      <c r="E19" s="15"/>
      <c r="F19" s="15"/>
      <c r="G19" s="15"/>
      <c r="H19" s="15"/>
    </row>
    <row r="20">
      <c r="A20" s="10" t="s">
        <v>161</v>
      </c>
      <c r="B20" s="24"/>
      <c r="C20" s="15"/>
      <c r="D20" s="15"/>
      <c r="E20" s="15"/>
      <c r="F20" s="15"/>
      <c r="G20" s="15"/>
      <c r="H20" s="15"/>
    </row>
    <row r="21">
      <c r="A21" s="12" t="s">
        <v>162</v>
      </c>
      <c r="B21" s="26" t="s">
        <v>163</v>
      </c>
      <c r="C21" s="15"/>
      <c r="D21" s="15"/>
      <c r="E21" s="15"/>
      <c r="F21" s="15"/>
      <c r="G21" s="15"/>
      <c r="H21" s="15"/>
    </row>
    <row r="22">
      <c r="A22" s="19" t="s">
        <v>164</v>
      </c>
      <c r="B22" s="27" t="s">
        <v>165</v>
      </c>
      <c r="C22" s="15"/>
      <c r="D22" s="15"/>
      <c r="E22" s="15"/>
      <c r="F22" s="15"/>
      <c r="G22" s="15"/>
      <c r="H22" s="15"/>
    </row>
    <row r="23">
      <c r="A23" s="12" t="s">
        <v>166</v>
      </c>
      <c r="B23" s="26" t="s">
        <v>167</v>
      </c>
      <c r="C23" s="15"/>
      <c r="D23" s="15"/>
      <c r="E23" s="15"/>
      <c r="F23" s="15"/>
      <c r="G23" s="15"/>
      <c r="H23" s="15"/>
    </row>
    <row r="24">
      <c r="A24" s="19" t="s">
        <v>168</v>
      </c>
      <c r="B24" s="27" t="s">
        <v>169</v>
      </c>
      <c r="C24" s="15"/>
      <c r="D24" s="15"/>
      <c r="E24" s="15"/>
      <c r="F24" s="15"/>
      <c r="G24" s="15"/>
      <c r="H24" s="15"/>
    </row>
    <row r="25">
      <c r="A25" s="12" t="s">
        <v>170</v>
      </c>
      <c r="B25" s="26" t="s">
        <v>171</v>
      </c>
      <c r="C25" s="15"/>
      <c r="D25" s="15"/>
      <c r="E25" s="15"/>
      <c r="F25" s="15"/>
      <c r="G25" s="15"/>
      <c r="H25" s="15"/>
    </row>
    <row r="26">
      <c r="A26" s="19" t="s">
        <v>173</v>
      </c>
      <c r="B26" s="27" t="s">
        <v>174</v>
      </c>
      <c r="C26" s="15"/>
      <c r="D26" s="15"/>
      <c r="E26" s="15"/>
      <c r="F26" s="15"/>
      <c r="G26" s="15"/>
      <c r="H26" s="15"/>
    </row>
    <row r="27">
      <c r="A27" s="12" t="s">
        <v>175</v>
      </c>
      <c r="B27" s="26" t="s">
        <v>176</v>
      </c>
      <c r="C27" s="15"/>
      <c r="D27" s="15"/>
      <c r="E27" s="15"/>
      <c r="F27" s="15"/>
      <c r="G27" s="15"/>
      <c r="H27" s="15"/>
    </row>
    <row r="28">
      <c r="A28" s="31" t="s">
        <v>177</v>
      </c>
      <c r="B28" s="27"/>
      <c r="C28" s="15"/>
      <c r="D28" s="15"/>
      <c r="E28" s="15"/>
      <c r="F28" s="15"/>
      <c r="G28" s="15"/>
      <c r="H28" s="15"/>
    </row>
    <row r="29">
      <c r="A29" s="12" t="s">
        <v>178</v>
      </c>
      <c r="B29" s="26" t="s">
        <v>179</v>
      </c>
      <c r="C29" s="15"/>
      <c r="D29" s="15"/>
      <c r="E29" s="15"/>
      <c r="F29" s="15"/>
      <c r="G29" s="15"/>
      <c r="H29" s="15"/>
    </row>
    <row r="30">
      <c r="A30" s="33"/>
      <c r="B30" s="27"/>
      <c r="C30" s="15"/>
      <c r="D30" s="15"/>
      <c r="E30" s="15"/>
      <c r="F30" s="15"/>
      <c r="G30" s="15"/>
      <c r="H30" s="15"/>
    </row>
    <row r="31">
      <c r="A31" s="10" t="s">
        <v>182</v>
      </c>
      <c r="B31" s="34"/>
      <c r="C31" s="15"/>
      <c r="D31" s="15"/>
      <c r="E31" s="15"/>
      <c r="F31" s="15"/>
      <c r="G31" s="15"/>
      <c r="H31" s="15"/>
    </row>
    <row r="32">
      <c r="A32" s="12" t="s">
        <v>183</v>
      </c>
      <c r="B32" s="26" t="s">
        <v>184</v>
      </c>
      <c r="C32" s="35">
        <v>1.0</v>
      </c>
      <c r="D32" s="35">
        <v>12.0</v>
      </c>
      <c r="E32" s="35" t="s">
        <v>187</v>
      </c>
      <c r="F32" s="15"/>
      <c r="G32" s="15"/>
      <c r="H32" s="15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</sheetData>
  <mergeCells count="3">
    <mergeCell ref="D2:E2"/>
    <mergeCell ref="F2:G2"/>
    <mergeCell ref="A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2" max="2" width="17.71"/>
    <col customWidth="1" min="3" max="3" width="57.71"/>
    <col customWidth="1" min="7" max="7" width="26.71"/>
  </cols>
  <sheetData>
    <row r="1">
      <c r="A1" s="5" t="s">
        <v>1</v>
      </c>
      <c r="B1" s="5" t="s">
        <v>17</v>
      </c>
      <c r="C1" s="7" t="s">
        <v>18</v>
      </c>
      <c r="F1" s="9" t="s">
        <v>20</v>
      </c>
    </row>
    <row r="2">
      <c r="A2" s="5" t="s">
        <v>21</v>
      </c>
      <c r="B2" s="5" t="s">
        <v>22</v>
      </c>
      <c r="C2" s="7" t="s">
        <v>23</v>
      </c>
    </row>
    <row r="3">
      <c r="A3" s="5" t="s">
        <v>24</v>
      </c>
      <c r="B3" s="5" t="s">
        <v>25</v>
      </c>
      <c r="C3" s="7" t="s">
        <v>26</v>
      </c>
      <c r="F3" s="9" t="s">
        <v>27</v>
      </c>
      <c r="G3" s="9" t="s">
        <v>28</v>
      </c>
      <c r="H3" s="9" t="s">
        <v>29</v>
      </c>
      <c r="I3" s="9" t="s">
        <v>30</v>
      </c>
      <c r="J3" s="9" t="s">
        <v>31</v>
      </c>
    </row>
    <row r="4">
      <c r="A4" s="5" t="s">
        <v>32</v>
      </c>
      <c r="B4" s="5" t="s">
        <v>33</v>
      </c>
      <c r="C4" s="7" t="s">
        <v>34</v>
      </c>
      <c r="F4" s="9" t="s">
        <v>35</v>
      </c>
      <c r="G4" s="9" t="s">
        <v>36</v>
      </c>
      <c r="H4" s="9">
        <v>25.0</v>
      </c>
    </row>
    <row r="5">
      <c r="A5" s="5" t="s">
        <v>38</v>
      </c>
      <c r="B5" s="5" t="s">
        <v>39</v>
      </c>
      <c r="C5" s="7" t="s">
        <v>40</v>
      </c>
      <c r="F5" s="9" t="s">
        <v>41</v>
      </c>
      <c r="G5" s="9" t="s">
        <v>42</v>
      </c>
      <c r="H5" s="9">
        <v>24.0</v>
      </c>
    </row>
    <row r="6">
      <c r="A6" s="5" t="s">
        <v>44</v>
      </c>
      <c r="B6" s="5" t="s">
        <v>45</v>
      </c>
      <c r="C6" s="7" t="s">
        <v>46</v>
      </c>
      <c r="F6" s="9" t="s">
        <v>47</v>
      </c>
      <c r="G6" s="9" t="s">
        <v>48</v>
      </c>
      <c r="H6">
        <f>47*75.2/2</f>
        <v>1767.2</v>
      </c>
      <c r="I6" s="9" t="s">
        <v>50</v>
      </c>
    </row>
    <row r="7">
      <c r="A7" s="5" t="s">
        <v>51</v>
      </c>
      <c r="B7" s="16">
        <v>29.0</v>
      </c>
      <c r="C7" s="18" t="s">
        <v>65</v>
      </c>
      <c r="F7" s="9" t="s">
        <v>71</v>
      </c>
      <c r="G7" s="9" t="s">
        <v>73</v>
      </c>
    </row>
    <row r="8">
      <c r="A8" s="5" t="s">
        <v>74</v>
      </c>
      <c r="B8" s="16">
        <v>21.0</v>
      </c>
      <c r="C8" s="18" t="s">
        <v>75</v>
      </c>
    </row>
    <row r="9">
      <c r="A9" s="5" t="s">
        <v>76</v>
      </c>
      <c r="B9" s="16">
        <v>28.0</v>
      </c>
      <c r="C9" s="18" t="s">
        <v>77</v>
      </c>
    </row>
    <row r="10">
      <c r="A10" s="5" t="s">
        <v>78</v>
      </c>
      <c r="B10" s="16">
        <v>49.0</v>
      </c>
      <c r="C10" s="18" t="s">
        <v>79</v>
      </c>
      <c r="F10" s="20" t="s">
        <v>27</v>
      </c>
      <c r="G10" s="20" t="s">
        <v>81</v>
      </c>
      <c r="H10" s="20" t="s">
        <v>29</v>
      </c>
      <c r="I10" s="20" t="s">
        <v>4</v>
      </c>
      <c r="J10" s="20" t="s">
        <v>83</v>
      </c>
    </row>
    <row r="11">
      <c r="A11" s="5" t="s">
        <v>85</v>
      </c>
      <c r="B11" s="16">
        <v>30.0</v>
      </c>
      <c r="C11" s="18" t="s">
        <v>86</v>
      </c>
      <c r="F11" s="20" t="s">
        <v>87</v>
      </c>
      <c r="G11" s="20" t="s">
        <v>36</v>
      </c>
      <c r="H11" s="20">
        <v>25.0</v>
      </c>
      <c r="I11" s="20" t="s">
        <v>88</v>
      </c>
      <c r="J11" s="20" t="s">
        <v>88</v>
      </c>
    </row>
    <row r="12">
      <c r="A12" s="5" t="s">
        <v>89</v>
      </c>
      <c r="B12" s="5" t="s">
        <v>90</v>
      </c>
      <c r="C12" s="18" t="s">
        <v>91</v>
      </c>
      <c r="F12" s="20" t="s">
        <v>92</v>
      </c>
      <c r="G12" s="20" t="s">
        <v>93</v>
      </c>
      <c r="H12" s="20">
        <v>24.0</v>
      </c>
      <c r="I12" s="20" t="s">
        <v>88</v>
      </c>
      <c r="J12" s="20" t="s">
        <v>88</v>
      </c>
    </row>
    <row r="13">
      <c r="A13" s="5" t="s">
        <v>94</v>
      </c>
      <c r="B13" s="5" t="s">
        <v>95</v>
      </c>
      <c r="C13" s="22" t="s">
        <v>96</v>
      </c>
      <c r="F13" s="20" t="s">
        <v>101</v>
      </c>
      <c r="G13" s="20" t="s">
        <v>8</v>
      </c>
      <c r="H13" s="20" t="s">
        <v>88</v>
      </c>
      <c r="I13" s="20">
        <f>1767.2/1000</f>
        <v>1.7672</v>
      </c>
      <c r="J13" s="20" t="s">
        <v>103</v>
      </c>
    </row>
    <row r="14">
      <c r="A14" s="5" t="s">
        <v>104</v>
      </c>
      <c r="B14" s="5" t="s">
        <v>105</v>
      </c>
      <c r="C14" s="18" t="s">
        <v>106</v>
      </c>
      <c r="F14" s="20" t="s">
        <v>107</v>
      </c>
      <c r="G14" s="20" t="s">
        <v>73</v>
      </c>
      <c r="H14" s="20" t="s">
        <v>88</v>
      </c>
      <c r="I14" s="28">
        <f>6*0.83+6*6.93</f>
        <v>46.56</v>
      </c>
      <c r="J14" s="20" t="s">
        <v>103</v>
      </c>
    </row>
    <row r="15">
      <c r="A15" s="5" t="s">
        <v>125</v>
      </c>
      <c r="B15" s="5" t="s">
        <v>127</v>
      </c>
      <c r="C15" s="22" t="s">
        <v>96</v>
      </c>
    </row>
    <row r="16">
      <c r="A16" s="5" t="s">
        <v>128</v>
      </c>
      <c r="B16" s="5" t="s">
        <v>129</v>
      </c>
      <c r="C16" s="22" t="s">
        <v>131</v>
      </c>
      <c r="F16" s="9"/>
    </row>
    <row r="17">
      <c r="A17" s="5" t="s">
        <v>133</v>
      </c>
      <c r="B17" s="5" t="s">
        <v>134</v>
      </c>
      <c r="C17" s="18" t="s">
        <v>135</v>
      </c>
    </row>
    <row r="18">
      <c r="A18" s="5" t="s">
        <v>136</v>
      </c>
      <c r="B18" s="16">
        <v>2.0</v>
      </c>
      <c r="C18" s="18" t="s">
        <v>138</v>
      </c>
      <c r="F18" s="9" t="s">
        <v>139</v>
      </c>
    </row>
    <row r="19">
      <c r="A19" s="5" t="s">
        <v>140</v>
      </c>
      <c r="B19" s="16">
        <v>98.0</v>
      </c>
      <c r="C19" s="18" t="s">
        <v>141</v>
      </c>
    </row>
    <row r="20">
      <c r="A20" s="5" t="s">
        <v>144</v>
      </c>
      <c r="B20" s="5" t="s">
        <v>145</v>
      </c>
      <c r="C20" s="22" t="s">
        <v>96</v>
      </c>
      <c r="F20" s="9" t="s">
        <v>146</v>
      </c>
    </row>
    <row r="21">
      <c r="A21" s="5" t="s">
        <v>147</v>
      </c>
      <c r="B21" s="5" t="s">
        <v>148</v>
      </c>
      <c r="C21" s="22" t="s">
        <v>96</v>
      </c>
    </row>
    <row r="22">
      <c r="A22" s="5" t="s">
        <v>150</v>
      </c>
      <c r="B22" s="5" t="s">
        <v>151</v>
      </c>
      <c r="C22" s="18" t="s">
        <v>152</v>
      </c>
    </row>
    <row r="23">
      <c r="A23" s="5" t="s">
        <v>153</v>
      </c>
      <c r="B23" s="16">
        <v>1.0</v>
      </c>
      <c r="C23" s="18" t="s">
        <v>154</v>
      </c>
    </row>
    <row r="24">
      <c r="A24" s="16"/>
      <c r="B24" s="16">
        <v>6.0</v>
      </c>
      <c r="C24" s="18" t="s">
        <v>155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8.29"/>
    <col customWidth="1" min="7" max="8" width="16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7</v>
      </c>
      <c r="B3" s="3" t="s">
        <v>8</v>
      </c>
      <c r="C3" s="3" t="s">
        <v>9</v>
      </c>
      <c r="D3" s="3">
        <v>41.0</v>
      </c>
      <c r="E3" s="3">
        <v>6.0</v>
      </c>
      <c r="F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11</v>
      </c>
      <c r="B4" s="3" t="s">
        <v>12</v>
      </c>
      <c r="C4" s="3" t="s">
        <v>13</v>
      </c>
      <c r="D4" s="3">
        <v>41.0</v>
      </c>
      <c r="E4" s="3">
        <v>6.0</v>
      </c>
      <c r="F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14</v>
      </c>
      <c r="B5" s="3" t="s">
        <v>15</v>
      </c>
      <c r="C5" s="3" t="s">
        <v>16</v>
      </c>
      <c r="D5" s="3">
        <v>26.0</v>
      </c>
      <c r="E5" s="13">
        <f>6*93</f>
        <v>558</v>
      </c>
      <c r="F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53</v>
      </c>
      <c r="B6" s="3" t="s">
        <v>54</v>
      </c>
      <c r="C6" s="3" t="s">
        <v>55</v>
      </c>
      <c r="D6" s="3">
        <v>26.0</v>
      </c>
      <c r="E6" s="3">
        <v>6.0</v>
      </c>
      <c r="F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56</v>
      </c>
      <c r="B7" s="3" t="s">
        <v>57</v>
      </c>
      <c r="C7" s="3" t="s">
        <v>58</v>
      </c>
      <c r="D7" s="3">
        <v>26.0</v>
      </c>
      <c r="E7" s="3">
        <v>6.0</v>
      </c>
      <c r="F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59</v>
      </c>
      <c r="B8" s="3" t="s">
        <v>12</v>
      </c>
      <c r="C8" s="3" t="s">
        <v>60</v>
      </c>
      <c r="D8" s="3">
        <v>41.0</v>
      </c>
      <c r="E8" s="3">
        <v>2.0</v>
      </c>
      <c r="F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 t="s">
        <v>61</v>
      </c>
      <c r="B9" s="3" t="s">
        <v>8</v>
      </c>
      <c r="C9" s="3" t="s">
        <v>62</v>
      </c>
      <c r="D9" s="3" t="s">
        <v>63</v>
      </c>
      <c r="E9" s="3">
        <v>1.0</v>
      </c>
      <c r="F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s">
        <v>64</v>
      </c>
      <c r="B10" s="3" t="s">
        <v>66</v>
      </c>
      <c r="C10" s="3" t="s">
        <v>67</v>
      </c>
      <c r="D10" s="3">
        <v>26.0</v>
      </c>
      <c r="E10" s="3">
        <v>6.0</v>
      </c>
      <c r="F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68</v>
      </c>
      <c r="B11" s="3" t="s">
        <v>69</v>
      </c>
      <c r="C11" s="3" t="s">
        <v>70</v>
      </c>
      <c r="D11" s="3">
        <v>17.0</v>
      </c>
      <c r="E11" s="13">
        <f>132*6</f>
        <v>792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 t="s">
        <v>82</v>
      </c>
      <c r="B12" s="3">
        <v>0.5</v>
      </c>
      <c r="C12" s="3" t="s">
        <v>84</v>
      </c>
      <c r="D12" s="3">
        <v>13.5</v>
      </c>
      <c r="E12" s="3">
        <v>792.0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23" t="s">
        <v>97</v>
      </c>
      <c r="B14" s="25" t="s">
        <v>102</v>
      </c>
      <c r="C14" s="23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110</v>
      </c>
      <c r="B15" s="3" t="s">
        <v>8</v>
      </c>
      <c r="C15" s="3">
        <v>6.0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3" t="s">
        <v>111</v>
      </c>
      <c r="B16" s="3" t="s">
        <v>8</v>
      </c>
      <c r="C16" s="3">
        <v>6.0</v>
      </c>
      <c r="D16" s="1"/>
      <c r="E16" s="1"/>
      <c r="F16" s="1"/>
      <c r="G16" s="3" t="s">
        <v>3</v>
      </c>
      <c r="H16" s="3" t="s">
        <v>114</v>
      </c>
      <c r="I16" s="3" t="s">
        <v>115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3" t="s">
        <v>116</v>
      </c>
      <c r="B17" s="3" t="s">
        <v>8</v>
      </c>
      <c r="C17" s="3">
        <v>6.0</v>
      </c>
      <c r="D17" s="1"/>
      <c r="E17" s="1"/>
      <c r="F17" s="1"/>
      <c r="G17" s="3" t="s">
        <v>117</v>
      </c>
      <c r="H17" s="13">
        <f>(0.25*E12)</f>
        <v>198</v>
      </c>
      <c r="I17" s="3">
        <v>13.5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3" t="s">
        <v>158</v>
      </c>
      <c r="B18" s="3" t="s">
        <v>12</v>
      </c>
      <c r="C18" s="3">
        <v>6.0</v>
      </c>
      <c r="D18" s="1"/>
      <c r="E18" s="1"/>
      <c r="F18" s="1"/>
      <c r="G18" s="3" t="s">
        <v>69</v>
      </c>
      <c r="H18" s="13">
        <f>0.25*E11</f>
        <v>198</v>
      </c>
      <c r="I18" s="3">
        <v>17.0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3" t="s">
        <v>172</v>
      </c>
      <c r="B19" s="3" t="s">
        <v>12</v>
      </c>
      <c r="C19" s="3">
        <v>6.0</v>
      </c>
      <c r="D19" s="1"/>
      <c r="E19" s="1"/>
      <c r="F19" s="1"/>
      <c r="G19" s="3" t="s">
        <v>66</v>
      </c>
      <c r="H19" s="13">
        <f>1.75*6</f>
        <v>10.5</v>
      </c>
      <c r="I19" s="3">
        <v>26.0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3" t="s">
        <v>180</v>
      </c>
      <c r="B20" s="3" t="s">
        <v>12</v>
      </c>
      <c r="C20" s="3">
        <v>6.0</v>
      </c>
      <c r="D20" s="1"/>
      <c r="E20" s="1"/>
      <c r="F20" s="1"/>
      <c r="G20" s="3" t="s">
        <v>181</v>
      </c>
      <c r="H20" s="13">
        <f>0.15*E5</f>
        <v>83.7</v>
      </c>
      <c r="I20" s="3">
        <v>26.0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3" t="s">
        <v>185</v>
      </c>
      <c r="B21" s="3" t="s">
        <v>8</v>
      </c>
      <c r="C21" s="3">
        <v>1.0</v>
      </c>
      <c r="D21" s="1"/>
      <c r="E21" s="1"/>
      <c r="F21" s="1"/>
      <c r="G21" s="3" t="s">
        <v>186</v>
      </c>
      <c r="H21" s="13">
        <f>17.5*6</f>
        <v>105</v>
      </c>
      <c r="I21" s="3">
        <v>26.0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3" t="s">
        <v>188</v>
      </c>
      <c r="B22" s="3" t="s">
        <v>8</v>
      </c>
      <c r="C22" s="3">
        <v>1.0</v>
      </c>
      <c r="D22" s="1"/>
      <c r="E22" s="1"/>
      <c r="F22" s="1"/>
      <c r="G22" s="3" t="s">
        <v>54</v>
      </c>
      <c r="H22" s="13">
        <f>7.25*E6</f>
        <v>43.5</v>
      </c>
      <c r="I22" s="3">
        <v>26.0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3" t="s">
        <v>189</v>
      </c>
      <c r="B23" s="3" t="s">
        <v>8</v>
      </c>
      <c r="C23" s="3">
        <v>2.0</v>
      </c>
      <c r="D23" s="1"/>
      <c r="E23" s="1"/>
      <c r="F23" s="1"/>
      <c r="G23" s="3" t="s">
        <v>8</v>
      </c>
      <c r="H23" s="13">
        <f>5.64*E3+5*E9</f>
        <v>38.84</v>
      </c>
      <c r="I23" s="3">
        <v>41.0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3" t="s">
        <v>190</v>
      </c>
      <c r="B24" s="3" t="s">
        <v>186</v>
      </c>
      <c r="C24" s="3">
        <v>22.0</v>
      </c>
      <c r="D24" s="1"/>
      <c r="E24" s="1"/>
      <c r="F24" s="1"/>
      <c r="G24" s="3">
        <v>8.0</v>
      </c>
      <c r="H24" s="13">
        <f>5.69*E4+2.3*2</f>
        <v>38.74</v>
      </c>
      <c r="I24" s="3">
        <v>41.0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3" t="s">
        <v>193</v>
      </c>
      <c r="B25" s="3" t="s">
        <v>186</v>
      </c>
      <c r="C25" s="3">
        <v>4.0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3" t="s">
        <v>195</v>
      </c>
      <c r="B26" s="3" t="s">
        <v>54</v>
      </c>
      <c r="C26" s="3">
        <v>6.0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3" t="s">
        <v>196</v>
      </c>
      <c r="B27" s="3" t="s">
        <v>66</v>
      </c>
      <c r="C27" s="3">
        <v>6.0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3" max="3" width="37.86"/>
    <col customWidth="1" min="5" max="5" width="28.14"/>
    <col customWidth="1" min="6" max="6" width="18.0"/>
    <col customWidth="1" min="9" max="9" width="26.29"/>
    <col customWidth="1" min="10" max="10" width="26.43"/>
    <col customWidth="1" min="11" max="11" width="25.71"/>
    <col customWidth="1" min="12" max="12" width="16.14"/>
  </cols>
  <sheetData>
    <row r="1">
      <c r="A1" s="9" t="s">
        <v>191</v>
      </c>
      <c r="B1" s="9">
        <v>16.0</v>
      </c>
      <c r="C1" s="9" t="s">
        <v>192</v>
      </c>
      <c r="E1" s="36" t="s">
        <v>194</v>
      </c>
      <c r="F1" s="37">
        <v>2.0</v>
      </c>
      <c r="G1" s="38"/>
      <c r="J1" s="20" t="s">
        <v>2</v>
      </c>
      <c r="K1" s="20" t="s">
        <v>197</v>
      </c>
      <c r="L1" s="20" t="s">
        <v>29</v>
      </c>
      <c r="M1" s="20" t="s">
        <v>4</v>
      </c>
      <c r="N1" s="20" t="s">
        <v>198</v>
      </c>
      <c r="O1" s="20" t="s">
        <v>199</v>
      </c>
    </row>
    <row r="2">
      <c r="A2" s="9" t="s">
        <v>200</v>
      </c>
      <c r="B2" s="9">
        <v>1.0</v>
      </c>
      <c r="C2" s="9" t="s">
        <v>201</v>
      </c>
      <c r="E2" s="36" t="s">
        <v>202</v>
      </c>
      <c r="F2" s="39" t="s">
        <v>203</v>
      </c>
      <c r="G2" s="38" t="s">
        <v>204</v>
      </c>
      <c r="J2" s="20" t="s">
        <v>100</v>
      </c>
      <c r="K2" s="28"/>
      <c r="L2" s="28"/>
      <c r="M2" s="28"/>
      <c r="N2" s="28"/>
      <c r="O2" s="28"/>
    </row>
    <row r="3">
      <c r="A3" s="9" t="s">
        <v>205</v>
      </c>
      <c r="B3" s="9">
        <v>1.0</v>
      </c>
      <c r="C3" s="9" t="s">
        <v>206</v>
      </c>
      <c r="E3" s="36" t="s">
        <v>207</v>
      </c>
      <c r="F3" s="39" t="s">
        <v>208</v>
      </c>
      <c r="G3" s="38" t="s">
        <v>209</v>
      </c>
      <c r="J3" s="20" t="s">
        <v>210</v>
      </c>
      <c r="K3" s="20" t="s">
        <v>12</v>
      </c>
      <c r="L3" s="28"/>
      <c r="M3" s="28"/>
      <c r="N3" s="28"/>
      <c r="O3" s="28"/>
    </row>
    <row r="4">
      <c r="A4" s="9" t="s">
        <v>211</v>
      </c>
      <c r="B4" s="9">
        <v>1.0</v>
      </c>
      <c r="C4" s="9" t="s">
        <v>212</v>
      </c>
      <c r="E4" s="5" t="s">
        <v>213</v>
      </c>
      <c r="F4" s="5" t="s">
        <v>214</v>
      </c>
      <c r="G4" s="18" t="s">
        <v>215</v>
      </c>
      <c r="J4" s="20" t="s">
        <v>216</v>
      </c>
      <c r="K4" s="20" t="s">
        <v>217</v>
      </c>
      <c r="L4" s="28"/>
      <c r="M4" s="28"/>
      <c r="N4" s="28"/>
      <c r="O4" s="28"/>
    </row>
    <row r="5">
      <c r="A5" s="9" t="s">
        <v>218</v>
      </c>
      <c r="B5" s="9" t="s">
        <v>219</v>
      </c>
      <c r="C5" s="9" t="s">
        <v>220</v>
      </c>
      <c r="E5" s="36" t="s">
        <v>221</v>
      </c>
      <c r="F5" s="39" t="s">
        <v>222</v>
      </c>
      <c r="G5" s="38" t="s">
        <v>223</v>
      </c>
      <c r="J5" s="20" t="s">
        <v>224</v>
      </c>
      <c r="K5" s="20" t="s">
        <v>225</v>
      </c>
      <c r="L5" s="28"/>
      <c r="M5" s="28"/>
      <c r="N5" s="28"/>
      <c r="O5" s="28"/>
    </row>
    <row r="6">
      <c r="A6" s="9" t="s">
        <v>226</v>
      </c>
      <c r="B6" s="9">
        <v>8.0</v>
      </c>
      <c r="C6" s="9" t="s">
        <v>227</v>
      </c>
      <c r="E6" s="39" t="s">
        <v>228</v>
      </c>
      <c r="F6" s="39" t="s">
        <v>229</v>
      </c>
      <c r="G6" s="38" t="s">
        <v>230</v>
      </c>
      <c r="J6" s="20" t="s">
        <v>231</v>
      </c>
      <c r="K6" s="20" t="s">
        <v>12</v>
      </c>
      <c r="L6" s="28"/>
      <c r="M6" s="28"/>
      <c r="N6" s="28"/>
      <c r="O6" s="28"/>
    </row>
    <row r="7">
      <c r="A7" s="9" t="s">
        <v>232</v>
      </c>
      <c r="B7" s="9" t="s">
        <v>233</v>
      </c>
      <c r="C7" s="9" t="s">
        <v>234</v>
      </c>
      <c r="E7" s="5" t="s">
        <v>235</v>
      </c>
      <c r="F7" s="5" t="s">
        <v>236</v>
      </c>
      <c r="G7" s="18" t="s">
        <v>237</v>
      </c>
      <c r="J7" s="20" t="s">
        <v>238</v>
      </c>
      <c r="K7" s="20" t="s">
        <v>239</v>
      </c>
      <c r="L7" s="28"/>
      <c r="M7" s="28"/>
      <c r="N7" s="28"/>
      <c r="O7" s="28"/>
    </row>
    <row r="8">
      <c r="A8" s="9" t="s">
        <v>240</v>
      </c>
      <c r="B8" s="9"/>
      <c r="C8" s="9" t="s">
        <v>241</v>
      </c>
      <c r="E8" s="5" t="s">
        <v>242</v>
      </c>
      <c r="F8" s="5" t="s">
        <v>129</v>
      </c>
      <c r="G8" s="18" t="s">
        <v>243</v>
      </c>
      <c r="J8" s="20" t="s">
        <v>244</v>
      </c>
      <c r="K8" s="20" t="s">
        <v>8</v>
      </c>
      <c r="L8" s="28"/>
      <c r="M8" s="28"/>
      <c r="N8" s="28"/>
      <c r="O8" s="28"/>
    </row>
    <row r="9">
      <c r="A9" s="9" t="s">
        <v>245</v>
      </c>
      <c r="B9" s="9"/>
      <c r="C9" s="9" t="s">
        <v>246</v>
      </c>
      <c r="E9" s="5" t="s">
        <v>247</v>
      </c>
      <c r="F9" s="5" t="s">
        <v>129</v>
      </c>
      <c r="G9" s="18" t="s">
        <v>248</v>
      </c>
      <c r="J9" s="20" t="s">
        <v>249</v>
      </c>
      <c r="K9" s="20" t="s">
        <v>225</v>
      </c>
      <c r="L9" s="28"/>
      <c r="M9" s="28"/>
      <c r="N9" s="28"/>
      <c r="O9" s="28"/>
    </row>
    <row r="10">
      <c r="A10" s="9" t="s">
        <v>250</v>
      </c>
      <c r="B10" s="9" t="s">
        <v>251</v>
      </c>
      <c r="C10" s="9" t="s">
        <v>252</v>
      </c>
      <c r="E10" s="5" t="s">
        <v>253</v>
      </c>
      <c r="F10" s="5" t="s">
        <v>236</v>
      </c>
      <c r="G10" s="18" t="s">
        <v>254</v>
      </c>
      <c r="J10" s="20" t="s">
        <v>255</v>
      </c>
      <c r="K10" s="20" t="s">
        <v>66</v>
      </c>
      <c r="L10" s="28"/>
      <c r="M10" s="28"/>
      <c r="N10" s="28"/>
      <c r="O10" s="28"/>
    </row>
    <row r="11">
      <c r="A11" s="9" t="s">
        <v>256</v>
      </c>
      <c r="B11" s="9" t="s">
        <v>63</v>
      </c>
      <c r="C11" s="9" t="s">
        <v>257</v>
      </c>
      <c r="E11" s="5" t="s">
        <v>258</v>
      </c>
      <c r="F11" s="5" t="s">
        <v>259</v>
      </c>
      <c r="G11" s="18" t="s">
        <v>260</v>
      </c>
      <c r="J11" s="20" t="s">
        <v>261</v>
      </c>
      <c r="K11" s="20" t="s">
        <v>57</v>
      </c>
      <c r="L11" s="28"/>
      <c r="M11" s="28"/>
      <c r="N11" s="28"/>
      <c r="O11" s="28"/>
    </row>
    <row r="12">
      <c r="A12" s="9" t="s">
        <v>262</v>
      </c>
      <c r="B12" s="9" t="s">
        <v>63</v>
      </c>
      <c r="C12" s="9" t="s">
        <v>263</v>
      </c>
      <c r="E12" s="5" t="s">
        <v>264</v>
      </c>
      <c r="F12" s="5" t="s">
        <v>105</v>
      </c>
      <c r="G12" s="18" t="s">
        <v>265</v>
      </c>
      <c r="J12" s="20" t="s">
        <v>266</v>
      </c>
      <c r="K12" s="20" t="s">
        <v>225</v>
      </c>
      <c r="L12" s="28"/>
      <c r="M12" s="28"/>
      <c r="N12" s="28"/>
      <c r="O12" s="28"/>
    </row>
    <row r="13">
      <c r="A13" s="9" t="s">
        <v>267</v>
      </c>
      <c r="B13" s="9">
        <v>18.0</v>
      </c>
      <c r="C13" s="9" t="s">
        <v>268</v>
      </c>
      <c r="E13" s="5" t="s">
        <v>269</v>
      </c>
      <c r="F13" s="5" t="s">
        <v>236</v>
      </c>
      <c r="G13" s="18" t="s">
        <v>270</v>
      </c>
      <c r="J13" s="20" t="s">
        <v>271</v>
      </c>
      <c r="K13" s="20" t="s">
        <v>12</v>
      </c>
      <c r="L13" s="28"/>
      <c r="M13" s="28"/>
      <c r="N13" s="28"/>
      <c r="O13" s="28"/>
    </row>
    <row r="14">
      <c r="A14" s="9" t="s">
        <v>272</v>
      </c>
      <c r="B14" s="9">
        <v>7.0</v>
      </c>
      <c r="C14" s="9" t="s">
        <v>273</v>
      </c>
      <c r="E14" s="5" t="s">
        <v>274</v>
      </c>
      <c r="F14" s="5" t="s">
        <v>275</v>
      </c>
      <c r="G14" s="18" t="s">
        <v>276</v>
      </c>
      <c r="J14" s="20" t="s">
        <v>277</v>
      </c>
      <c r="K14" s="20" t="s">
        <v>225</v>
      </c>
      <c r="L14" s="20">
        <v>18.0</v>
      </c>
      <c r="M14" s="28"/>
      <c r="N14" s="28"/>
      <c r="O14" s="28"/>
    </row>
    <row r="15">
      <c r="A15" s="9" t="s">
        <v>278</v>
      </c>
      <c r="B15" s="9">
        <v>2.0</v>
      </c>
      <c r="C15" s="9" t="s">
        <v>279</v>
      </c>
      <c r="E15" s="5" t="s">
        <v>280</v>
      </c>
      <c r="F15" s="5" t="s">
        <v>259</v>
      </c>
      <c r="G15" s="18" t="s">
        <v>281</v>
      </c>
      <c r="J15" s="20" t="s">
        <v>255</v>
      </c>
      <c r="K15" s="28"/>
      <c r="L15" s="20">
        <v>28.0</v>
      </c>
      <c r="M15" s="20" t="s">
        <v>282</v>
      </c>
      <c r="N15" s="28"/>
      <c r="O15" s="28"/>
    </row>
    <row r="16">
      <c r="A16" s="9" t="s">
        <v>283</v>
      </c>
      <c r="B16" s="9">
        <v>6.0</v>
      </c>
      <c r="C16" s="9" t="s">
        <v>284</v>
      </c>
      <c r="E16" s="5" t="s">
        <v>285</v>
      </c>
      <c r="F16" s="5" t="s">
        <v>286</v>
      </c>
      <c r="G16" s="18" t="s">
        <v>287</v>
      </c>
      <c r="J16" s="20" t="s">
        <v>288</v>
      </c>
      <c r="K16" s="28"/>
      <c r="L16" s="28"/>
      <c r="M16" s="20">
        <v>53.5</v>
      </c>
      <c r="N16" s="28"/>
      <c r="O16" s="28"/>
    </row>
    <row r="17">
      <c r="A17" s="9" t="s">
        <v>289</v>
      </c>
      <c r="E17" s="5" t="s">
        <v>290</v>
      </c>
      <c r="F17" s="5" t="s">
        <v>129</v>
      </c>
      <c r="G17" s="18" t="s">
        <v>291</v>
      </c>
      <c r="J17" s="20" t="s">
        <v>292</v>
      </c>
      <c r="K17" s="28"/>
      <c r="L17" s="20" t="s">
        <v>293</v>
      </c>
      <c r="M17" s="28"/>
      <c r="N17" s="20" t="s">
        <v>294</v>
      </c>
      <c r="O17" s="28"/>
    </row>
    <row r="18">
      <c r="A18" s="9"/>
      <c r="B18" s="9"/>
      <c r="C18" s="9"/>
      <c r="E18" s="5"/>
      <c r="F18" s="5"/>
      <c r="G18" s="18"/>
      <c r="J18" s="20" t="s">
        <v>295</v>
      </c>
      <c r="K18" s="28"/>
      <c r="L18" s="20"/>
      <c r="M18" s="20"/>
      <c r="N18" s="28"/>
      <c r="O18" s="20"/>
    </row>
    <row r="19">
      <c r="A19" s="9" t="s">
        <v>296</v>
      </c>
      <c r="B19" s="9">
        <v>1.0</v>
      </c>
      <c r="C19" s="9" t="s">
        <v>297</v>
      </c>
      <c r="E19" s="5" t="s">
        <v>298</v>
      </c>
      <c r="F19" s="5" t="s">
        <v>259</v>
      </c>
      <c r="G19" s="18" t="s">
        <v>299</v>
      </c>
      <c r="J19" s="20" t="s">
        <v>300</v>
      </c>
      <c r="K19" s="28"/>
      <c r="L19" s="20"/>
      <c r="M19" s="20" t="s">
        <v>301</v>
      </c>
      <c r="N19" s="28"/>
      <c r="O19" s="20" t="s">
        <v>302</v>
      </c>
    </row>
    <row r="20">
      <c r="A20" s="9" t="s">
        <v>303</v>
      </c>
      <c r="B20" s="9">
        <v>1.0</v>
      </c>
      <c r="C20" s="9" t="s">
        <v>304</v>
      </c>
      <c r="E20" s="5" t="s">
        <v>305</v>
      </c>
      <c r="F20" s="5" t="s">
        <v>306</v>
      </c>
      <c r="G20" s="18" t="s">
        <v>307</v>
      </c>
      <c r="J20" s="20" t="s">
        <v>308</v>
      </c>
      <c r="K20" s="28"/>
      <c r="L20" s="20">
        <v>3.0</v>
      </c>
      <c r="M20" s="28"/>
      <c r="N20" s="20"/>
      <c r="O20" s="20" t="s">
        <v>309</v>
      </c>
    </row>
    <row r="21">
      <c r="A21" s="9" t="s">
        <v>310</v>
      </c>
      <c r="B21" s="9">
        <v>1.0</v>
      </c>
      <c r="C21" s="9" t="s">
        <v>311</v>
      </c>
      <c r="E21" s="5" t="s">
        <v>312</v>
      </c>
      <c r="F21" s="5" t="s">
        <v>275</v>
      </c>
      <c r="G21" s="18" t="s">
        <v>313</v>
      </c>
      <c r="J21" s="20" t="s">
        <v>314</v>
      </c>
      <c r="K21" s="28"/>
      <c r="L21" s="28"/>
      <c r="M21" s="28"/>
      <c r="N21" s="28"/>
      <c r="O21" s="28"/>
    </row>
    <row r="22">
      <c r="A22" s="9" t="s">
        <v>315</v>
      </c>
      <c r="B22">
        <f>56*6</f>
        <v>336</v>
      </c>
      <c r="C22" s="9" t="s">
        <v>316</v>
      </c>
      <c r="E22" s="5" t="s">
        <v>317</v>
      </c>
      <c r="F22" s="5" t="s">
        <v>259</v>
      </c>
      <c r="G22" s="18" t="s">
        <v>318</v>
      </c>
      <c r="J22" s="40" t="s">
        <v>319</v>
      </c>
      <c r="K22" s="40" t="s">
        <v>320</v>
      </c>
      <c r="L22" s="28"/>
      <c r="M22" s="28"/>
      <c r="N22" s="28"/>
      <c r="O22" s="28"/>
    </row>
    <row r="23">
      <c r="A23" s="9" t="s">
        <v>321</v>
      </c>
      <c r="B23" s="9" t="s">
        <v>322</v>
      </c>
      <c r="C23" s="9" t="s">
        <v>323</v>
      </c>
      <c r="E23" s="5" t="s">
        <v>324</v>
      </c>
      <c r="F23" s="5" t="s">
        <v>236</v>
      </c>
      <c r="G23" s="18" t="s">
        <v>325</v>
      </c>
      <c r="J23" s="41" t="s">
        <v>326</v>
      </c>
      <c r="K23" s="40" t="s">
        <v>225</v>
      </c>
      <c r="L23" s="28"/>
      <c r="M23" s="28"/>
      <c r="N23" s="28"/>
      <c r="O23" s="28"/>
    </row>
    <row r="24">
      <c r="A24" s="9" t="s">
        <v>327</v>
      </c>
      <c r="B24" s="9" t="s">
        <v>328</v>
      </c>
      <c r="C24" s="9" t="s">
        <v>323</v>
      </c>
      <c r="E24" s="5" t="s">
        <v>329</v>
      </c>
      <c r="F24" s="5" t="s">
        <v>330</v>
      </c>
      <c r="G24" s="18" t="s">
        <v>331</v>
      </c>
      <c r="J24" s="20" t="s">
        <v>332</v>
      </c>
      <c r="K24" s="20" t="s">
        <v>186</v>
      </c>
      <c r="L24" s="28"/>
      <c r="M24" s="28"/>
      <c r="N24" s="28"/>
      <c r="O24" s="28"/>
    </row>
    <row r="25">
      <c r="A25" s="9" t="s">
        <v>333</v>
      </c>
      <c r="B25" s="9">
        <v>8.0</v>
      </c>
      <c r="C25" s="9" t="s">
        <v>334</v>
      </c>
      <c r="E25" s="5" t="s">
        <v>335</v>
      </c>
      <c r="F25" s="16">
        <v>18.0</v>
      </c>
      <c r="G25" s="18" t="s">
        <v>336</v>
      </c>
    </row>
    <row r="26">
      <c r="A26" s="9" t="s">
        <v>337</v>
      </c>
      <c r="B26" s="9">
        <v>8.0</v>
      </c>
      <c r="C26" s="9" t="s">
        <v>338</v>
      </c>
      <c r="E26" s="5" t="s">
        <v>339</v>
      </c>
      <c r="F26" s="5" t="s">
        <v>259</v>
      </c>
      <c r="G26" s="18" t="s">
        <v>340</v>
      </c>
    </row>
    <row r="27">
      <c r="A27" s="9" t="s">
        <v>341</v>
      </c>
      <c r="B27" s="9"/>
      <c r="E27" s="5" t="s">
        <v>342</v>
      </c>
      <c r="F27" s="16">
        <v>28.0</v>
      </c>
      <c r="G27" s="18" t="s">
        <v>343</v>
      </c>
    </row>
    <row r="28">
      <c r="A28" s="9" t="s">
        <v>344</v>
      </c>
      <c r="B28" s="9">
        <v>6.0</v>
      </c>
      <c r="C28" s="9" t="s">
        <v>345</v>
      </c>
      <c r="E28" s="5" t="s">
        <v>346</v>
      </c>
      <c r="F28" s="5" t="s">
        <v>347</v>
      </c>
      <c r="G28" s="18" t="s">
        <v>348</v>
      </c>
    </row>
    <row r="29">
      <c r="A29" s="9" t="s">
        <v>349</v>
      </c>
      <c r="B29" s="9" t="s">
        <v>350</v>
      </c>
      <c r="C29" s="9" t="s">
        <v>351</v>
      </c>
      <c r="E29" s="5" t="s">
        <v>352</v>
      </c>
      <c r="F29" s="5" t="s">
        <v>353</v>
      </c>
      <c r="G29" s="18" t="s">
        <v>354</v>
      </c>
    </row>
    <row r="30">
      <c r="A30" s="9" t="s">
        <v>355</v>
      </c>
      <c r="B30" s="9">
        <v>14.0</v>
      </c>
      <c r="C30" s="9" t="s">
        <v>356</v>
      </c>
      <c r="E30" s="5" t="s">
        <v>357</v>
      </c>
      <c r="F30" s="5" t="s">
        <v>45</v>
      </c>
      <c r="G30" s="18" t="s">
        <v>358</v>
      </c>
    </row>
    <row r="31">
      <c r="A31" s="9" t="s">
        <v>359</v>
      </c>
      <c r="B31" s="9">
        <v>2.0</v>
      </c>
      <c r="C31" s="9" t="s">
        <v>360</v>
      </c>
      <c r="E31" s="5" t="s">
        <v>361</v>
      </c>
      <c r="F31" s="5" t="s">
        <v>362</v>
      </c>
      <c r="G31" s="18" t="s">
        <v>363</v>
      </c>
    </row>
    <row r="32">
      <c r="A32" s="9" t="s">
        <v>364</v>
      </c>
      <c r="B32" s="9">
        <v>4.0</v>
      </c>
      <c r="C32" s="9" t="s">
        <v>365</v>
      </c>
      <c r="E32" s="5" t="s">
        <v>366</v>
      </c>
      <c r="F32" s="16">
        <v>140.0</v>
      </c>
      <c r="G32" s="18" t="s">
        <v>367</v>
      </c>
    </row>
    <row r="33">
      <c r="A33" s="9" t="s">
        <v>368</v>
      </c>
      <c r="B33" s="9">
        <v>2.0</v>
      </c>
      <c r="C33" s="9" t="s">
        <v>369</v>
      </c>
      <c r="E33" s="5" t="s">
        <v>370</v>
      </c>
      <c r="F33" s="16">
        <v>5.0</v>
      </c>
      <c r="G33" s="18" t="s">
        <v>371</v>
      </c>
    </row>
    <row r="34">
      <c r="A34" s="9" t="s">
        <v>372</v>
      </c>
      <c r="B34" s="9" t="s">
        <v>219</v>
      </c>
      <c r="C34" s="9" t="s">
        <v>373</v>
      </c>
      <c r="E34" s="5" t="s">
        <v>374</v>
      </c>
      <c r="F34" s="5" t="s">
        <v>90</v>
      </c>
      <c r="G34" s="18" t="s">
        <v>375</v>
      </c>
    </row>
    <row r="35">
      <c r="A35" s="9" t="s">
        <v>376</v>
      </c>
      <c r="B35" s="9" t="s">
        <v>219</v>
      </c>
      <c r="C35" s="9" t="s">
        <v>377</v>
      </c>
      <c r="E35" s="5" t="s">
        <v>378</v>
      </c>
      <c r="F35" s="5" t="s">
        <v>379</v>
      </c>
      <c r="G35" s="18"/>
    </row>
    <row r="36">
      <c r="A36" s="9" t="s">
        <v>380</v>
      </c>
      <c r="B36" s="9">
        <v>10.0</v>
      </c>
      <c r="C36" s="9" t="s">
        <v>381</v>
      </c>
      <c r="E36" s="5" t="s">
        <v>382</v>
      </c>
      <c r="F36" s="16">
        <v>196.0</v>
      </c>
      <c r="G36" s="18"/>
    </row>
    <row r="37">
      <c r="A37" s="9" t="s">
        <v>383</v>
      </c>
      <c r="B37" s="9" t="s">
        <v>384</v>
      </c>
      <c r="C37" s="9" t="s">
        <v>385</v>
      </c>
      <c r="E37" s="5" t="s">
        <v>386</v>
      </c>
      <c r="F37" s="16">
        <v>7.0</v>
      </c>
      <c r="G37" s="18"/>
    </row>
    <row r="38">
      <c r="A38" s="9" t="s">
        <v>387</v>
      </c>
      <c r="E38" s="5" t="s">
        <v>388</v>
      </c>
      <c r="F38" s="5" t="s">
        <v>389</v>
      </c>
      <c r="G38" s="18"/>
    </row>
    <row r="39">
      <c r="A39" s="9" t="s">
        <v>390</v>
      </c>
      <c r="C39" s="9" t="s">
        <v>391</v>
      </c>
      <c r="E39" s="5" t="s">
        <v>392</v>
      </c>
      <c r="F39" s="5" t="s">
        <v>393</v>
      </c>
      <c r="G39" s="18" t="s">
        <v>394</v>
      </c>
    </row>
    <row r="40">
      <c r="E40" s="5" t="s">
        <v>395</v>
      </c>
      <c r="F40" s="5" t="s">
        <v>396</v>
      </c>
      <c r="G40" s="18" t="s">
        <v>397</v>
      </c>
    </row>
    <row r="41">
      <c r="E41" s="5" t="s">
        <v>398</v>
      </c>
      <c r="F41" s="16">
        <v>140.0</v>
      </c>
      <c r="G41" s="18"/>
    </row>
    <row r="42">
      <c r="E42" s="5" t="s">
        <v>399</v>
      </c>
      <c r="F42" s="16">
        <v>5.0</v>
      </c>
      <c r="G42" s="18"/>
    </row>
    <row r="43">
      <c r="E43" s="5" t="s">
        <v>400</v>
      </c>
      <c r="F43" s="5" t="s">
        <v>90</v>
      </c>
      <c r="G43" s="18"/>
    </row>
    <row r="44">
      <c r="E44" s="5" t="s">
        <v>401</v>
      </c>
      <c r="F44" s="5" t="s">
        <v>402</v>
      </c>
      <c r="G44" s="18" t="s">
        <v>403</v>
      </c>
    </row>
    <row r="45">
      <c r="E45" s="5" t="s">
        <v>404</v>
      </c>
      <c r="F45" s="5" t="s">
        <v>405</v>
      </c>
      <c r="G45" s="18" t="s">
        <v>406</v>
      </c>
    </row>
    <row r="46">
      <c r="E46" s="5" t="s">
        <v>407</v>
      </c>
      <c r="F46" s="16">
        <v>2.0</v>
      </c>
      <c r="G46" s="18"/>
    </row>
    <row r="47">
      <c r="E47" s="5" t="s">
        <v>408</v>
      </c>
      <c r="F47" s="5" t="s">
        <v>409</v>
      </c>
      <c r="G47" s="18"/>
    </row>
    <row r="48">
      <c r="E48" s="5" t="s">
        <v>410</v>
      </c>
      <c r="F48" s="5" t="s">
        <v>411</v>
      </c>
      <c r="G48" s="18" t="s">
        <v>412</v>
      </c>
    </row>
    <row r="49">
      <c r="E49" s="5" t="s">
        <v>413</v>
      </c>
      <c r="F49" s="16">
        <v>162.0</v>
      </c>
      <c r="G49" s="18" t="s">
        <v>414</v>
      </c>
    </row>
    <row r="50">
      <c r="E50" s="5" t="s">
        <v>415</v>
      </c>
      <c r="F50" s="16">
        <v>324.0</v>
      </c>
      <c r="G50" s="18" t="s">
        <v>416</v>
      </c>
    </row>
    <row r="51">
      <c r="E51" s="5" t="s">
        <v>417</v>
      </c>
      <c r="F51" s="5" t="s">
        <v>418</v>
      </c>
      <c r="G51" s="18"/>
    </row>
    <row r="52">
      <c r="E52" s="5" t="s">
        <v>419</v>
      </c>
      <c r="F52" s="5" t="s">
        <v>420</v>
      </c>
      <c r="G52" s="18" t="s">
        <v>421</v>
      </c>
    </row>
    <row r="53">
      <c r="E53" s="5" t="s">
        <v>422</v>
      </c>
      <c r="F53" s="16">
        <v>1.15</v>
      </c>
      <c r="G53" s="18" t="s">
        <v>423</v>
      </c>
    </row>
    <row r="54">
      <c r="E54" s="5" t="s">
        <v>424</v>
      </c>
      <c r="F54" s="5" t="s">
        <v>229</v>
      </c>
      <c r="G54" s="18" t="s">
        <v>425</v>
      </c>
    </row>
    <row r="55">
      <c r="E55" s="5" t="s">
        <v>426</v>
      </c>
      <c r="F55" s="5" t="s">
        <v>427</v>
      </c>
      <c r="G55" s="18" t="s">
        <v>428</v>
      </c>
    </row>
    <row r="56">
      <c r="E56" s="5" t="s">
        <v>429</v>
      </c>
      <c r="F56" s="5" t="s">
        <v>430</v>
      </c>
      <c r="G56" s="18"/>
    </row>
    <row r="57">
      <c r="E57" s="5" t="s">
        <v>431</v>
      </c>
      <c r="F57" s="5" t="s">
        <v>432</v>
      </c>
      <c r="G57" s="18" t="s">
        <v>433</v>
      </c>
    </row>
    <row r="58">
      <c r="E58" s="5" t="s">
        <v>434</v>
      </c>
      <c r="F58" s="5" t="s">
        <v>435</v>
      </c>
      <c r="G58" s="18" t="s">
        <v>436</v>
      </c>
    </row>
    <row r="59">
      <c r="E59" s="5" t="s">
        <v>437</v>
      </c>
      <c r="F59" s="16">
        <v>3.0</v>
      </c>
      <c r="G59" s="18" t="s">
        <v>438</v>
      </c>
    </row>
    <row r="60">
      <c r="E60" s="39" t="s">
        <v>439</v>
      </c>
      <c r="F60" s="39" t="s">
        <v>440</v>
      </c>
      <c r="G60" s="18"/>
    </row>
    <row r="61">
      <c r="E61" s="39" t="s">
        <v>441</v>
      </c>
      <c r="F61" s="39" t="s">
        <v>442</v>
      </c>
      <c r="G61" s="18"/>
    </row>
    <row r="62">
      <c r="E62" s="39" t="s">
        <v>443</v>
      </c>
      <c r="F62" s="39" t="s">
        <v>444</v>
      </c>
      <c r="G62" s="18"/>
    </row>
    <row r="63">
      <c r="G63" s="18"/>
    </row>
    <row r="64">
      <c r="G64" s="18"/>
    </row>
  </sheetData>
  <hyperlinks>
    <hyperlink r:id="rId1" ref="E1"/>
    <hyperlink r:id="rId2" ref="E2"/>
    <hyperlink r:id="rId3" ref="E3"/>
    <hyperlink r:id="rId4" ref="E5"/>
  </hyperlinks>
  <drawing r:id="rId5"/>
</worksheet>
</file>