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FB637F68-EC7E-45CD-81B2-66771321C00F}" xr6:coauthVersionLast="47" xr6:coauthVersionMax="47" xr10:uidLastSave="{00000000-0000-0000-0000-000000000000}"/>
  <bookViews>
    <workbookView xWindow="-108" yWindow="-108" windowWidth="23256" windowHeight="12456" tabRatio="0" xr2:uid="{30C7AB15-FFD6-4984-BD37-880FF658A0FE}"/>
  </bookViews>
  <sheets>
    <sheet name="Planilha1" sheetId="1" r:id="rId1"/>
    <sheet name="Planilha2" sheetId="2" r:id="rId2"/>
  </sheets>
  <definedNames>
    <definedName name="patrimonio">Planilha1!$C$21</definedName>
    <definedName name="qtd_anos">Planilha1!$C$19</definedName>
    <definedName name="rendimento_carteira">Planilha1!$F$19</definedName>
    <definedName name="sugestao_investimento">Planilha1!$F$20</definedName>
    <definedName name="taxa_mensal">Planilha1!$C$20</definedName>
    <definedName name="valor_investimento">Planilha1!$C$18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39" i="1"/>
  <c r="C40" i="1"/>
  <c r="D40" i="1" s="1"/>
  <c r="C41" i="1"/>
  <c r="D41" i="1" s="1"/>
  <c r="C42" i="1"/>
  <c r="D42" i="1" s="1"/>
  <c r="C43" i="1"/>
  <c r="D43" i="1" s="1"/>
  <c r="C38" i="1"/>
  <c r="D38" i="1" s="1"/>
  <c r="A19" i="2"/>
  <c r="A9" i="2"/>
  <c r="A10" i="2"/>
  <c r="A11" i="2"/>
  <c r="A12" i="2"/>
  <c r="A13" i="2"/>
  <c r="A14" i="2"/>
  <c r="A15" i="2"/>
  <c r="A16" i="2"/>
  <c r="A17" i="2"/>
  <c r="A18" i="2"/>
  <c r="A8" i="2"/>
  <c r="A3" i="2"/>
  <c r="A4" i="2"/>
  <c r="A5" i="2"/>
  <c r="A6" i="2"/>
  <c r="A7" i="2"/>
  <c r="A2" i="2"/>
  <c r="C21" i="1"/>
  <c r="C22" i="1" s="1"/>
  <c r="F20" i="1"/>
  <c r="C27" i="1"/>
  <c r="D27" i="1" s="1"/>
  <c r="C28" i="1"/>
  <c r="D28" i="1" s="1"/>
  <c r="C29" i="1"/>
  <c r="D29" i="1" s="1"/>
  <c r="C30" i="1"/>
  <c r="D30" i="1" s="1"/>
  <c r="C31" i="1"/>
  <c r="D31" i="1" s="1"/>
  <c r="C26" i="1"/>
  <c r="D26" i="1" s="1"/>
  <c r="D39" i="1" l="1"/>
</calcChain>
</file>

<file path=xl/sharedStrings.xml><?xml version="1.0" encoding="utf-8"?>
<sst xmlns="http://schemas.openxmlformats.org/spreadsheetml/2006/main" count="70" uniqueCount="34">
  <si>
    <t xml:space="preserve">INVESTIMENTO MENSAL </t>
  </si>
  <si>
    <t>QUANTO INVESTIR POR MÊS</t>
  </si>
  <si>
    <t>QUANTOS ANOS</t>
  </si>
  <si>
    <t>TAXA DE RENDIMENTO MENSAL</t>
  </si>
  <si>
    <t>PATRIMÔNIO ACUMULADO</t>
  </si>
  <si>
    <t>DIVIDENDOS MENSAIS</t>
  </si>
  <si>
    <t>CENÁRIOS</t>
  </si>
  <si>
    <t>EM 1 ANO VOCÊ TERIA</t>
  </si>
  <si>
    <t>EM 3 ANOS VOCÊ TERIA</t>
  </si>
  <si>
    <t>EM 5 ANOS VOCÊ TERIA</t>
  </si>
  <si>
    <t>EM 10 ANOS VOCÊ TERIA</t>
  </si>
  <si>
    <t>EM 20 ANOS VOCÊ TERIA</t>
  </si>
  <si>
    <t>EM 30 ANOS VOCÊ TERIA</t>
  </si>
  <si>
    <t>DIVIDENDOS</t>
  </si>
  <si>
    <t>CONFIGURAÇÕES</t>
  </si>
  <si>
    <t>SALÁRIO</t>
  </si>
  <si>
    <t>RENDIMENTO CARTEIRA</t>
  </si>
  <si>
    <t>PERFIL</t>
  </si>
  <si>
    <t>AGRESSIVO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</si>
  <si>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</si>
  <si>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</si>
  <si>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</si>
  <si>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</si>
  <si>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</si>
  <si>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</si>
  <si>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</si>
  <si>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</si>
  <si>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</si>
  <si>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</si>
  <si>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HORTELARIAS</t>
  </si>
  <si>
    <t>%</t>
  </si>
  <si>
    <t>CONSERVADOR</t>
  </si>
  <si>
    <t>CHAVE</t>
  </si>
  <si>
    <t>SUGESTÃO DE INVESTIMENTO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</si>
</sst>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badi"/>
      <family val="2"/>
    </font>
    <font>
      <b/>
      <sz val="16"/>
      <color theme="0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B0C4D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/>
      <diagonal/>
    </border>
    <border>
      <left style="thin">
        <color rgb="FFD3D3D3"/>
      </left>
      <right/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3" xfId="0" applyBorder="1"/>
    <xf numFmtId="0" fontId="0" fillId="0" borderId="5" xfId="0" applyBorder="1"/>
    <xf numFmtId="10" fontId="2" fillId="0" borderId="6" xfId="1" applyNumberFormat="1" applyFont="1" applyBorder="1" applyAlignment="1">
      <alignment horizontal="center" vertical="center"/>
    </xf>
    <xf numFmtId="164" fontId="2" fillId="0" borderId="4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3" borderId="5" xfId="0" applyFill="1" applyBorder="1"/>
    <xf numFmtId="8" fontId="2" fillId="3" borderId="6" xfId="0" applyNumberFormat="1" applyFont="1" applyFill="1" applyBorder="1" applyAlignment="1">
      <alignment horizontal="center" vertical="center"/>
    </xf>
    <xf numFmtId="0" fontId="0" fillId="3" borderId="7" xfId="0" applyFill="1" applyBorder="1"/>
    <xf numFmtId="8" fontId="2" fillId="3" borderId="8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2" xfId="0" applyFont="1" applyFill="1" applyBorder="1" applyAlignment="1">
      <alignment vertical="center"/>
    </xf>
    <xf numFmtId="8" fontId="2" fillId="0" borderId="9" xfId="0" applyNumberFormat="1" applyFont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0" fillId="0" borderId="3" xfId="0" applyBorder="1" applyAlignment="1">
      <alignment horizontal="left" vertical="top"/>
    </xf>
    <xf numFmtId="8" fontId="2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8" fontId="2" fillId="0" borderId="13" xfId="0" applyNumberFormat="1" applyFont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7" xfId="0" applyBorder="1"/>
    <xf numFmtId="164" fontId="0" fillId="0" borderId="8" xfId="0" applyNumberFormat="1" applyBorder="1" applyAlignment="1">
      <alignment horizontal="center"/>
    </xf>
    <xf numFmtId="8" fontId="2" fillId="0" borderId="14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  <xf numFmtId="0" fontId="0" fillId="0" borderId="0" xfId="0" applyFont="1"/>
    <xf numFmtId="0" fontId="0" fillId="0" borderId="15" xfId="0" applyBorder="1"/>
    <xf numFmtId="0" fontId="0" fillId="0" borderId="15" xfId="0" applyBorder="1" applyAlignment="1">
      <alignment horizontal="center"/>
    </xf>
    <xf numFmtId="9" fontId="0" fillId="0" borderId="15" xfId="3" applyFont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9" fontId="0" fillId="0" borderId="15" xfId="3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7" xfId="2" applyNumberFormat="1" applyFont="1" applyBorder="1" applyAlignment="1">
      <alignment horizontal="center"/>
    </xf>
    <xf numFmtId="9" fontId="0" fillId="0" borderId="18" xfId="3" applyFont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9" fontId="0" fillId="0" borderId="25" xfId="3" applyFon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B0C4DE"/>
      <color rgb="FFD3D3D3"/>
      <color rgb="FFA9A9A9"/>
      <color rgb="FF468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0</xdr:row>
      <xdr:rowOff>47625</xdr:rowOff>
    </xdr:from>
    <xdr:to>
      <xdr:col>4</xdr:col>
      <xdr:colOff>1171575</xdr:colOff>
      <xdr:row>15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B2CD843-F0AB-2E49-8C1D-73ED109D2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7772400" cy="281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236C-186B-456C-A2E8-C54F5DBACE8D}">
  <dimension ref="A12:F52"/>
  <sheetViews>
    <sheetView showGridLines="0" showRowColHeaders="0" tabSelected="1" workbookViewId="0">
      <selection activeCell="D35" sqref="D35"/>
    </sheetView>
  </sheetViews>
  <sheetFormatPr defaultColWidth="0" defaultRowHeight="14.4" x14ac:dyDescent="0.3"/>
  <cols>
    <col min="1" max="1" width="8.88671875" customWidth="1"/>
    <col min="2" max="2" width="29.33203125" customWidth="1"/>
    <col min="3" max="3" width="34.88671875" customWidth="1"/>
    <col min="4" max="4" width="26.5546875" customWidth="1"/>
    <col min="5" max="5" width="30.5546875" bestFit="1" customWidth="1"/>
    <col min="6" max="6" width="19" customWidth="1"/>
    <col min="7" max="7" width="8.88671875" customWidth="1"/>
    <col min="8" max="16384" width="8.88671875" hidden="1"/>
  </cols>
  <sheetData>
    <row r="12" customFormat="1" x14ac:dyDescent="0.3"/>
    <row r="13" customFormat="1" x14ac:dyDescent="0.3"/>
    <row r="14" customFormat="1" x14ac:dyDescent="0.3"/>
    <row r="15" customFormat="1" x14ac:dyDescent="0.3"/>
    <row r="16" customFormat="1" ht="15" thickBot="1" x14ac:dyDescent="0.35"/>
    <row r="17" spans="1:6" ht="39.75" customHeight="1" x14ac:dyDescent="0.3">
      <c r="B17" s="24" t="s">
        <v>0</v>
      </c>
      <c r="C17" s="25"/>
      <c r="E17" s="28" t="s">
        <v>14</v>
      </c>
      <c r="F17" s="29"/>
    </row>
    <row r="18" spans="1:6" x14ac:dyDescent="0.3">
      <c r="B18" s="1" t="s">
        <v>1</v>
      </c>
      <c r="C18" s="4">
        <v>225</v>
      </c>
      <c r="E18" s="1" t="s">
        <v>15</v>
      </c>
      <c r="F18" s="19">
        <v>1500</v>
      </c>
    </row>
    <row r="19" spans="1:6" x14ac:dyDescent="0.3">
      <c r="B19" s="2" t="s">
        <v>2</v>
      </c>
      <c r="C19" s="5">
        <v>5</v>
      </c>
      <c r="E19" s="2" t="s">
        <v>16</v>
      </c>
      <c r="F19" s="20">
        <v>0.01</v>
      </c>
    </row>
    <row r="20" spans="1:6" ht="15" thickBot="1" x14ac:dyDescent="0.35">
      <c r="B20" s="2" t="s">
        <v>3</v>
      </c>
      <c r="C20" s="3">
        <v>1.0789999999999999E-2</v>
      </c>
      <c r="E20" s="21" t="s">
        <v>33</v>
      </c>
      <c r="F20" s="22">
        <f>F18*15%</f>
        <v>225</v>
      </c>
    </row>
    <row r="21" spans="1:6" x14ac:dyDescent="0.3">
      <c r="B21" s="6" t="s">
        <v>4</v>
      </c>
      <c r="C21" s="7">
        <f>FV(taxa_mensal,qtd_anos*12,valor_investimento*-1)</f>
        <v>18849.80564965972</v>
      </c>
    </row>
    <row r="22" spans="1:6" ht="15" thickBot="1" x14ac:dyDescent="0.35">
      <c r="B22" s="8" t="s">
        <v>5</v>
      </c>
      <c r="C22" s="9">
        <f>patrimonio*rendimento_carteira</f>
        <v>188.4980564965972</v>
      </c>
    </row>
    <row r="24" spans="1:6" ht="15" thickBot="1" x14ac:dyDescent="0.35"/>
    <row r="25" spans="1:6" ht="25.2" x14ac:dyDescent="0.3">
      <c r="B25" s="26" t="s">
        <v>6</v>
      </c>
      <c r="C25" s="27"/>
      <c r="D25" s="11" t="s">
        <v>13</v>
      </c>
    </row>
    <row r="26" spans="1:6" x14ac:dyDescent="0.3">
      <c r="A26" s="10">
        <v>1</v>
      </c>
      <c r="B26" s="14" t="s">
        <v>7</v>
      </c>
      <c r="C26" s="13">
        <f>FV($C$20,$A26*12,$C$18*-1)</f>
        <v>2866.1368501252259</v>
      </c>
      <c r="D26" s="15">
        <f t="shared" ref="D26:D31" si="0">C26*rendimento_carteira</f>
        <v>28.661368501252259</v>
      </c>
    </row>
    <row r="27" spans="1:6" x14ac:dyDescent="0.3">
      <c r="A27" s="10">
        <v>3</v>
      </c>
      <c r="B27" s="16" t="s">
        <v>8</v>
      </c>
      <c r="C27" s="12">
        <f t="shared" ref="C27:C31" si="1">FV($C$20,$A27*12,$C$18*-1)</f>
        <v>9834.3841551799742</v>
      </c>
      <c r="D27" s="15">
        <f t="shared" si="0"/>
        <v>98.343841551799741</v>
      </c>
    </row>
    <row r="28" spans="1:6" x14ac:dyDescent="0.3">
      <c r="A28" s="10">
        <v>5</v>
      </c>
      <c r="B28" s="16" t="s">
        <v>9</v>
      </c>
      <c r="C28" s="12">
        <f t="shared" si="1"/>
        <v>18849.80564965972</v>
      </c>
      <c r="D28" s="15">
        <f t="shared" si="0"/>
        <v>188.4980564965972</v>
      </c>
    </row>
    <row r="29" spans="1:6" x14ac:dyDescent="0.3">
      <c r="A29" s="10">
        <v>10</v>
      </c>
      <c r="B29" s="16" t="s">
        <v>10</v>
      </c>
      <c r="C29" s="12">
        <f t="shared" si="1"/>
        <v>54738.947819288747</v>
      </c>
      <c r="D29" s="15">
        <f t="shared" si="0"/>
        <v>547.38947819288751</v>
      </c>
    </row>
    <row r="30" spans="1:6" x14ac:dyDescent="0.3">
      <c r="A30" s="10">
        <v>20</v>
      </c>
      <c r="B30" s="16" t="s">
        <v>11</v>
      </c>
      <c r="C30" s="12">
        <f t="shared" si="1"/>
        <v>253169.64002184314</v>
      </c>
      <c r="D30" s="15">
        <f t="shared" si="0"/>
        <v>2531.6964002184313</v>
      </c>
    </row>
    <row r="31" spans="1:6" ht="15" thickBot="1" x14ac:dyDescent="0.35">
      <c r="A31" s="10">
        <v>30</v>
      </c>
      <c r="B31" s="17" t="s">
        <v>12</v>
      </c>
      <c r="C31" s="18">
        <f t="shared" si="1"/>
        <v>972488.17237606074</v>
      </c>
      <c r="D31" s="23">
        <f t="shared" si="0"/>
        <v>9724.8817237606072</v>
      </c>
    </row>
    <row r="33" spans="2:4" ht="15" thickBot="1" x14ac:dyDescent="0.35"/>
    <row r="34" spans="2:4" ht="17.399999999999999" customHeight="1" x14ac:dyDescent="0.3">
      <c r="B34" s="30" t="s">
        <v>17</v>
      </c>
      <c r="C34" s="31"/>
      <c r="D34" s="32" t="s">
        <v>19</v>
      </c>
    </row>
    <row r="35" spans="2:4" ht="15" thickBot="1" x14ac:dyDescent="0.35">
      <c r="B35" s="41" t="s">
        <v>20</v>
      </c>
      <c r="C35" s="42"/>
      <c r="D35" s="43">
        <f>valor_investimento</f>
        <v>225</v>
      </c>
    </row>
    <row r="36" spans="2:4" ht="15" thickBot="1" x14ac:dyDescent="0.35"/>
    <row r="37" spans="2:4" x14ac:dyDescent="0.3">
      <c r="B37" s="50" t="s">
        <v>21</v>
      </c>
      <c r="C37" s="51" t="s">
        <v>22</v>
      </c>
      <c r="D37" s="52" t="s">
        <v>23</v>
      </c>
    </row>
    <row r="38" spans="2:4" x14ac:dyDescent="0.3">
      <c r="B38" s="45" t="s">
        <v>24</v>
      </c>
      <c r="C38" s="44">
        <f>VLOOKUP($D$34&amp;"-"&amp;B38,Planilha2!$A:$D,4,0)</f>
        <v>0.32</v>
      </c>
      <c r="D38" s="46">
        <f>C38*$D$35</f>
        <v>72</v>
      </c>
    </row>
    <row r="39" spans="2:4" x14ac:dyDescent="0.3">
      <c r="B39" s="45" t="s">
        <v>25</v>
      </c>
      <c r="C39" s="44">
        <f>VLOOKUP($D$34&amp;"-"&amp;B39,Planilha2!$A:$D,4,0)</f>
        <v>0.35</v>
      </c>
      <c r="D39" s="46">
        <f t="shared" ref="D39:D43" si="2">C39*$D$35</f>
        <v>78.75</v>
      </c>
    </row>
    <row r="40" spans="2:4" x14ac:dyDescent="0.3">
      <c r="B40" s="45" t="s">
        <v>26</v>
      </c>
      <c r="C40" s="44">
        <f>VLOOKUP($D$34&amp;"-"&amp;B40,Planilha2!$A:$D,4,0)</f>
        <v>0.08</v>
      </c>
      <c r="D40" s="46">
        <f t="shared" si="2"/>
        <v>18</v>
      </c>
    </row>
    <row r="41" spans="2:4" x14ac:dyDescent="0.3">
      <c r="B41" s="45" t="s">
        <v>27</v>
      </c>
      <c r="C41" s="44">
        <f>VLOOKUP($D$34&amp;"-"&amp;B41,Planilha2!$A:$D,4,0)</f>
        <v>0.05</v>
      </c>
      <c r="D41" s="46">
        <f t="shared" si="2"/>
        <v>11.25</v>
      </c>
    </row>
    <row r="42" spans="2:4" x14ac:dyDescent="0.3">
      <c r="B42" s="45" t="s">
        <v>28</v>
      </c>
      <c r="C42" s="44">
        <f>VLOOKUP($D$34&amp;"-"&amp;B42,Planilha2!$A:$D,4,0)</f>
        <v>0.1</v>
      </c>
      <c r="D42" s="46">
        <f t="shared" si="2"/>
        <v>22.5</v>
      </c>
    </row>
    <row r="43" spans="2:4" ht="15" thickBot="1" x14ac:dyDescent="0.35">
      <c r="B43" s="47" t="s">
        <v>29</v>
      </c>
      <c r="C43" s="48">
        <f>VLOOKUP($D$34&amp;"-"&amp;B43,Planilha2!$A:$D,4,0)</f>
        <v>0.1</v>
      </c>
      <c r="D43" s="49">
        <f t="shared" si="2"/>
        <v>22.5</v>
      </c>
    </row>
    <row r="49" customFormat="1" x14ac:dyDescent="0.3"/>
    <row r="50" customFormat="1" x14ac:dyDescent="0.3"/>
    <row r="51" customFormat="1" x14ac:dyDescent="0.3"/>
    <row r="52" customFormat="1" x14ac:dyDescent="0.3"/>
  </sheetData>
  <mergeCells count="5">
    <mergeCell ref="B17:C17"/>
    <mergeCell ref="B25:C25"/>
    <mergeCell ref="E17:F17"/>
    <mergeCell ref="B34:C34"/>
    <mergeCell ref="B35:C35"/>
  </mergeCells>
  <dataValidations count="1">
    <dataValidation type="list" allowBlank="1" showInputMessage="1" showErrorMessage="1" sqref="D34" xr:uid="{A1E81230-A8A0-476C-89B6-C6A6AADE6AFE}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2714-94D2-497D-BE66-DD60C9946195}">
  <dimension ref="A1:D19"/>
  <sheetViews>
    <sheetView workbookViewId="0">
      <selection activeCell="A16" sqref="A16"/>
    </sheetView>
  </sheetViews>
  <sheetFormatPr defaultRowHeight="14.4" x14ac:dyDescent="0.3"/>
  <cols>
    <col min="1" max="1" width="31.5546875" bestFit="1" customWidth="1"/>
    <col min="2" max="2" width="14" bestFit="1" customWidth="1"/>
    <col min="3" max="3" width="17.6640625" bestFit="1" customWidth="1"/>
    <col min="4" max="4" width="6.5546875" style="34" bestFit="1" customWidth="1"/>
  </cols>
  <sheetData>
    <row r="1" spans="1:4" x14ac:dyDescent="0.3">
      <c r="A1" t="s">
        <v>32</v>
      </c>
      <c r="B1" t="s">
        <v>17</v>
      </c>
      <c r="C1" t="s">
        <v>21</v>
      </c>
      <c r="D1" s="34" t="s">
        <v>30</v>
      </c>
    </row>
    <row r="2" spans="1:4" x14ac:dyDescent="0.3">
      <c r="A2" t="str">
        <f>B2&amp;"-"&amp;C2</f>
        <v>CONSERVADOR-PAPEL</v>
      </c>
      <c r="B2" t="s">
        <v>31</v>
      </c>
      <c r="C2" s="33" t="s">
        <v>24</v>
      </c>
      <c r="D2" s="34">
        <v>0.3</v>
      </c>
    </row>
    <row r="3" spans="1:4" x14ac:dyDescent="0.3">
      <c r="A3" t="str">
        <f t="shared" ref="A3:A19" si="0">B3&amp;"-"&amp;C3</f>
        <v>CONSERVADOR-TIJOLO</v>
      </c>
      <c r="B3" t="s">
        <v>31</v>
      </c>
      <c r="C3" s="33" t="s">
        <v>25</v>
      </c>
      <c r="D3" s="34">
        <v>0.5</v>
      </c>
    </row>
    <row r="4" spans="1:4" x14ac:dyDescent="0.3">
      <c r="A4" t="str">
        <f t="shared" si="0"/>
        <v>CONSERVADOR-HÍBRIDOS</v>
      </c>
      <c r="B4" t="s">
        <v>31</v>
      </c>
      <c r="C4" s="33" t="s">
        <v>26</v>
      </c>
      <c r="D4" s="34">
        <v>0.1</v>
      </c>
    </row>
    <row r="5" spans="1:4" x14ac:dyDescent="0.3">
      <c r="A5" t="str">
        <f t="shared" si="0"/>
        <v>CONSERVADOR-FOFs</v>
      </c>
      <c r="B5" t="s">
        <v>31</v>
      </c>
      <c r="C5" s="33" t="s">
        <v>27</v>
      </c>
      <c r="D5" s="34">
        <v>0.1</v>
      </c>
    </row>
    <row r="6" spans="1:4" x14ac:dyDescent="0.3">
      <c r="A6" t="str">
        <f t="shared" si="0"/>
        <v>CONSERVADOR-DESENVOLVIMENTO</v>
      </c>
      <c r="B6" t="s">
        <v>31</v>
      </c>
      <c r="C6" s="33" t="s">
        <v>28</v>
      </c>
      <c r="D6" s="34">
        <v>0</v>
      </c>
    </row>
    <row r="7" spans="1:4" ht="15" thickBot="1" x14ac:dyDescent="0.35">
      <c r="A7" s="36" t="str">
        <f t="shared" si="0"/>
        <v>CONSERVADOR-HORTELARIAS</v>
      </c>
      <c r="B7" s="36" t="s">
        <v>31</v>
      </c>
      <c r="C7" s="37" t="s">
        <v>29</v>
      </c>
      <c r="D7" s="38">
        <v>0</v>
      </c>
    </row>
    <row r="8" spans="1:4" x14ac:dyDescent="0.3">
      <c r="A8" t="str">
        <f t="shared" si="0"/>
        <v>MODERADO-PAPEL</v>
      </c>
      <c r="B8" t="s">
        <v>19</v>
      </c>
      <c r="C8" s="33" t="s">
        <v>24</v>
      </c>
      <c r="D8" s="39">
        <v>0.32</v>
      </c>
    </row>
    <row r="9" spans="1:4" x14ac:dyDescent="0.3">
      <c r="A9" t="str">
        <f t="shared" si="0"/>
        <v>MODERADO-TIJOLO</v>
      </c>
      <c r="B9" t="s">
        <v>19</v>
      </c>
      <c r="C9" s="33" t="s">
        <v>25</v>
      </c>
      <c r="D9" s="39">
        <v>0.35</v>
      </c>
    </row>
    <row r="10" spans="1:4" x14ac:dyDescent="0.3">
      <c r="A10" t="str">
        <f t="shared" si="0"/>
        <v>MODERADO-HÍBRIDOS</v>
      </c>
      <c r="B10" t="s">
        <v>19</v>
      </c>
      <c r="C10" s="33" t="s">
        <v>26</v>
      </c>
      <c r="D10" s="39">
        <v>0.08</v>
      </c>
    </row>
    <row r="11" spans="1:4" x14ac:dyDescent="0.3">
      <c r="A11" t="str">
        <f t="shared" si="0"/>
        <v>MODERADO-FOFs</v>
      </c>
      <c r="B11" t="s">
        <v>19</v>
      </c>
      <c r="C11" s="33" t="s">
        <v>27</v>
      </c>
      <c r="D11" s="39">
        <v>0.05</v>
      </c>
    </row>
    <row r="12" spans="1:4" x14ac:dyDescent="0.3">
      <c r="A12" t="str">
        <f t="shared" si="0"/>
        <v>MODERADO-DESENVOLVIMENTO</v>
      </c>
      <c r="B12" t="s">
        <v>19</v>
      </c>
      <c r="C12" s="33" t="s">
        <v>28</v>
      </c>
      <c r="D12" s="39">
        <v>0.1</v>
      </c>
    </row>
    <row r="13" spans="1:4" ht="15" thickBot="1" x14ac:dyDescent="0.35">
      <c r="A13" s="36" t="str">
        <f t="shared" si="0"/>
        <v>MODERADO-HORTELARIAS</v>
      </c>
      <c r="B13" s="36" t="s">
        <v>19</v>
      </c>
      <c r="C13" s="37" t="s">
        <v>29</v>
      </c>
      <c r="D13" s="40">
        <v>0.1</v>
      </c>
    </row>
    <row r="14" spans="1:4" x14ac:dyDescent="0.3">
      <c r="A14" t="str">
        <f t="shared" si="0"/>
        <v>AGRESSIVO-PAPEL</v>
      </c>
      <c r="B14" s="35" t="s">
        <v>18</v>
      </c>
      <c r="C14" s="33" t="s">
        <v>24</v>
      </c>
      <c r="D14" s="34">
        <v>0.5</v>
      </c>
    </row>
    <row r="15" spans="1:4" x14ac:dyDescent="0.3">
      <c r="A15" t="str">
        <f t="shared" si="0"/>
        <v>AGRESSIVO-TIJOLO</v>
      </c>
      <c r="B15" t="s">
        <v>18</v>
      </c>
      <c r="C15" s="33" t="s">
        <v>25</v>
      </c>
      <c r="D15" s="34">
        <v>0.1</v>
      </c>
    </row>
    <row r="16" spans="1:4" x14ac:dyDescent="0.3">
      <c r="A16" t="str">
        <f t="shared" si="0"/>
        <v>AGRESSIVO-HÍBRIDOS</v>
      </c>
      <c r="B16" t="s">
        <v>18</v>
      </c>
      <c r="C16" s="33" t="s">
        <v>26</v>
      </c>
      <c r="D16" s="34">
        <v>0.05</v>
      </c>
    </row>
    <row r="17" spans="1:4" x14ac:dyDescent="0.3">
      <c r="A17" t="str">
        <f t="shared" si="0"/>
        <v>AGRESSIVO-FOFs</v>
      </c>
      <c r="B17" t="s">
        <v>18</v>
      </c>
      <c r="C17" s="33" t="s">
        <v>27</v>
      </c>
      <c r="D17" s="34">
        <v>0.05</v>
      </c>
    </row>
    <row r="18" spans="1:4" x14ac:dyDescent="0.3">
      <c r="A18" t="str">
        <f t="shared" si="0"/>
        <v>AGRESSIVO-DESENVOLVIMENTO</v>
      </c>
      <c r="B18" t="s">
        <v>18</v>
      </c>
      <c r="C18" s="33" t="s">
        <v>28</v>
      </c>
      <c r="D18" s="34">
        <v>0.2</v>
      </c>
    </row>
    <row r="19" spans="1:4" x14ac:dyDescent="0.3">
      <c r="A19" t="str">
        <f t="shared" si="0"/>
        <v>AGRESSIVO-HORTELARIAS</v>
      </c>
      <c r="B19" t="s">
        <v>18</v>
      </c>
      <c r="C19" s="33" t="s">
        <v>29</v>
      </c>
      <c r="D19" s="3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patrimonio</vt:lpstr>
      <vt:lpstr>qtd_anos</vt:lpstr>
      <vt:lpstr>rendimento_carteira</vt:lpstr>
      <vt:lpstr>sugestao_investimento</vt:lpstr>
      <vt:lpstr>taxa_mensal</vt:lpstr>
      <vt:lpstr>valor_investimento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smartpc03@outlook.com</dc:creator>
  <cp:lastModifiedBy>Matheus Barros</cp:lastModifiedBy>
  <dcterms:created xsi:type="dcterms:W3CDTF">2025-06-17T18:12:45Z</dcterms:created>
  <dcterms:modified xsi:type="dcterms:W3CDTF">2025-06-17T22:52:05Z</dcterms:modified>
</cp:coreProperties>
</file>