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ccisdnet-my.sharepoint.com/personal/cwang_ccisd_net/Documents/0.APCSA/"/>
    </mc:Choice>
  </mc:AlternateContent>
  <xr:revisionPtr revIDLastSave="365" documentId="8_{F320BEAB-F28B-CA46-9804-B32C999E4C8A}" xr6:coauthVersionLast="45" xr6:coauthVersionMax="45" xr10:uidLastSave="{6DE3E5F7-B402-4C7D-B8BF-581A7A5A2227}"/>
  <bookViews>
    <workbookView xWindow="-28920" yWindow="1785" windowWidth="29040" windowHeight="15840" tabRatio="788" firstSheet="7" activeTab="8" xr2:uid="{00000000-000D-0000-FFFF-FFFF00000000}"/>
  </bookViews>
  <sheets>
    <sheet name="Jan 20" sheetId="14" state="hidden" r:id="rId1"/>
    <sheet name="Feb 20" sheetId="15" state="hidden" r:id="rId2"/>
    <sheet name="Mar 20" sheetId="16" state="hidden" r:id="rId3"/>
    <sheet name="Apr 20" sheetId="17" state="hidden" r:id="rId4"/>
    <sheet name="May 20" sheetId="18" state="hidden" r:id="rId5"/>
    <sheet name="Jun 20" sheetId="19" state="hidden" r:id="rId6"/>
    <sheet name="Jul 20" sheetId="20" state="hidden" r:id="rId7"/>
    <sheet name="UnitView" sheetId="51" r:id="rId8"/>
    <sheet name="Resources" sheetId="53" r:id="rId9"/>
    <sheet name="Aug 20" sheetId="21" r:id="rId10"/>
    <sheet name="Sep 20" sheetId="22" r:id="rId11"/>
    <sheet name="Oct 20" sheetId="23" r:id="rId12"/>
    <sheet name="Nov 20" sheetId="24" r:id="rId13"/>
    <sheet name="Dec 20" sheetId="25" r:id="rId14"/>
    <sheet name="Jan 21" sheetId="39" r:id="rId15"/>
    <sheet name="Feb 21" sheetId="40" r:id="rId16"/>
    <sheet name="Mar 21" sheetId="41" r:id="rId17"/>
    <sheet name="Apr 21" sheetId="42" r:id="rId18"/>
    <sheet name="May 21" sheetId="43" r:id="rId19"/>
    <sheet name="Jun 21" sheetId="44" state="hidden" r:id="rId20"/>
    <sheet name="Jul 21" sheetId="45" state="hidden" r:id="rId21"/>
    <sheet name="Aug 21" sheetId="46" state="hidden" r:id="rId22"/>
    <sheet name="Sep 21" sheetId="47" state="hidden" r:id="rId23"/>
    <sheet name="Oct 21" sheetId="48" state="hidden" r:id="rId24"/>
    <sheet name="Nov 21" sheetId="49" state="hidden" r:id="rId25"/>
    <sheet name="Dec 21" sheetId="50" state="hidden" r:id="rId26"/>
  </sheets>
  <definedNames>
    <definedName name="CalendarYear">'Jan 20'!$K$2</definedName>
    <definedName name="DaysAndWeeks">{0,1,2,3,4,5,6} + {0;1;2;3;4;5}*7</definedName>
    <definedName name="NextYear">'Jan 21'!$K$2</definedName>
    <definedName name="_xlnm.Print_Area" localSheetId="0">'Jan 20'!$A$1:$H$14</definedName>
    <definedName name="_xlnm.Print_Area" localSheetId="14">'Jan 21'!$A$1:$H$14</definedName>
    <definedName name="WeekStart">'Jan 20'!$K$3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0" l="1"/>
  <c r="B2" i="49"/>
  <c r="B2" i="48"/>
  <c r="B2" i="47"/>
  <c r="B13" i="46" a="1"/>
  <c r="B13" i="46"/>
  <c r="B9" i="46" a="1"/>
  <c r="B9" i="46"/>
  <c r="B5" i="46" a="1"/>
  <c r="B5" i="46"/>
  <c r="B2" i="46"/>
  <c r="B2" i="45"/>
  <c r="B2" i="44"/>
  <c r="B2" i="43"/>
  <c r="B2" i="42"/>
  <c r="B13" i="41" a="1"/>
  <c r="C13" i="41"/>
  <c r="B9" i="41" a="1"/>
  <c r="H9" i="41"/>
  <c r="B5" i="41" a="1"/>
  <c r="D5" i="41"/>
  <c r="B2" i="41"/>
  <c r="B2" i="40"/>
  <c r="B11" i="48" a="1"/>
  <c r="B2" i="39"/>
  <c r="K2" i="14"/>
  <c r="B1" i="14" s="1"/>
  <c r="B1" i="46"/>
  <c r="B1" i="41"/>
  <c r="C11" i="48"/>
  <c r="D11" i="48"/>
  <c r="H11" i="48"/>
  <c r="G11" i="48"/>
  <c r="F11" i="48"/>
  <c r="E11" i="48"/>
  <c r="B11" i="48"/>
  <c r="B3" i="43" a="1"/>
  <c r="B7" i="43" a="1"/>
  <c r="B11" i="43" a="1"/>
  <c r="B5" i="41"/>
  <c r="B9" i="41"/>
  <c r="B13" i="41"/>
  <c r="B3" i="44" a="1"/>
  <c r="B7" i="44" a="1"/>
  <c r="B11" i="44" a="1"/>
  <c r="C5" i="46"/>
  <c r="C9" i="46"/>
  <c r="C13" i="46"/>
  <c r="B3" i="39" a="1"/>
  <c r="C5" i="41"/>
  <c r="C9" i="41"/>
  <c r="D5" i="46"/>
  <c r="D9" i="46"/>
  <c r="B1" i="47"/>
  <c r="B5" i="47" a="1"/>
  <c r="B9" i="47" a="1"/>
  <c r="B13" i="47" a="1"/>
  <c r="B5" i="42" a="1"/>
  <c r="B9" i="42" a="1"/>
  <c r="B13" i="42" a="1"/>
  <c r="E5" i="46"/>
  <c r="E9" i="46"/>
  <c r="B3" i="50" a="1"/>
  <c r="B7" i="50" a="1"/>
  <c r="B11" i="50" a="1"/>
  <c r="E5" i="41"/>
  <c r="B3" i="45" a="1"/>
  <c r="B7" i="45" a="1"/>
  <c r="B11" i="45" a="1"/>
  <c r="F5" i="46"/>
  <c r="F9" i="46"/>
  <c r="B3" i="40" a="1"/>
  <c r="B7" i="40" a="1"/>
  <c r="B11" i="40" a="1"/>
  <c r="F5" i="41"/>
  <c r="F9" i="41"/>
  <c r="G5" i="46"/>
  <c r="G9" i="46"/>
  <c r="B1" i="48"/>
  <c r="B5" i="48" a="1"/>
  <c r="B9" i="48" a="1"/>
  <c r="B13" i="48" a="1"/>
  <c r="B7" i="49" a="1"/>
  <c r="B1" i="42"/>
  <c r="E9" i="41"/>
  <c r="G5" i="41"/>
  <c r="G9" i="41"/>
  <c r="B1" i="43"/>
  <c r="B5" i="43" a="1"/>
  <c r="B9" i="43" a="1"/>
  <c r="B13" i="43" a="1"/>
  <c r="H5" i="46"/>
  <c r="H9" i="46"/>
  <c r="B11" i="49" a="1"/>
  <c r="D9" i="41"/>
  <c r="H5" i="41"/>
  <c r="B3" i="46" a="1"/>
  <c r="B7" i="46" a="1"/>
  <c r="B11" i="46" a="1"/>
  <c r="B11" i="39" a="1"/>
  <c r="B3" i="41" a="1"/>
  <c r="B7" i="41" a="1"/>
  <c r="B11" i="41" a="1"/>
  <c r="B1" i="49"/>
  <c r="B5" i="49" a="1"/>
  <c r="B9" i="49" a="1"/>
  <c r="B13" i="49" a="1"/>
  <c r="B1" i="39"/>
  <c r="B1" i="44"/>
  <c r="B5" i="44" a="1"/>
  <c r="B9" i="44" a="1"/>
  <c r="B13" i="44" a="1"/>
  <c r="B3" i="49" a="1"/>
  <c r="B13" i="39" a="1"/>
  <c r="B3" i="47" a="1"/>
  <c r="B7" i="47" a="1"/>
  <c r="B11" i="47" a="1"/>
  <c r="B5" i="39" a="1"/>
  <c r="B3" i="42" a="1"/>
  <c r="B7" i="42" a="1"/>
  <c r="B11" i="42" a="1"/>
  <c r="B1" i="50"/>
  <c r="B5" i="50" a="1"/>
  <c r="B9" i="50" a="1"/>
  <c r="B13" i="50" a="1"/>
  <c r="B9" i="39" a="1"/>
  <c r="B1" i="45"/>
  <c r="B5" i="45" a="1"/>
  <c r="B9" i="45" a="1"/>
  <c r="B13" i="45" a="1"/>
  <c r="B7" i="39" a="1"/>
  <c r="B1" i="40"/>
  <c r="B5" i="40" a="1"/>
  <c r="B9" i="40" a="1"/>
  <c r="B13" i="40" a="1"/>
  <c r="B3" i="48" a="1"/>
  <c r="B7" i="48" a="1"/>
  <c r="B2" i="25"/>
  <c r="B2" i="24"/>
  <c r="B2" i="23"/>
  <c r="B2" i="22"/>
  <c r="B2" i="21"/>
  <c r="B2" i="20"/>
  <c r="B2" i="19"/>
  <c r="B2" i="18"/>
  <c r="B2" i="17"/>
  <c r="B2" i="16"/>
  <c r="H11" i="44"/>
  <c r="G11" i="44"/>
  <c r="F11" i="44"/>
  <c r="E11" i="44"/>
  <c r="D11" i="44"/>
  <c r="C11" i="44"/>
  <c r="B11" i="44"/>
  <c r="F9" i="49"/>
  <c r="E9" i="49"/>
  <c r="D9" i="49"/>
  <c r="C9" i="49"/>
  <c r="B9" i="49"/>
  <c r="H9" i="49"/>
  <c r="G9" i="49"/>
  <c r="H9" i="43"/>
  <c r="G9" i="43"/>
  <c r="F9" i="43"/>
  <c r="E9" i="43"/>
  <c r="D9" i="43"/>
  <c r="C9" i="43"/>
  <c r="B9" i="43"/>
  <c r="H11" i="40"/>
  <c r="G11" i="40"/>
  <c r="F11" i="40"/>
  <c r="E11" i="40"/>
  <c r="D11" i="40"/>
  <c r="C11" i="40"/>
  <c r="B11" i="40"/>
  <c r="H5" i="42"/>
  <c r="G5" i="42"/>
  <c r="F5" i="42"/>
  <c r="E5" i="42"/>
  <c r="D5" i="42"/>
  <c r="C5" i="42"/>
  <c r="B5" i="42"/>
  <c r="C5" i="50"/>
  <c r="B5" i="50"/>
  <c r="F5" i="50"/>
  <c r="H5" i="50"/>
  <c r="E5" i="50"/>
  <c r="G5" i="50"/>
  <c r="D5" i="50"/>
  <c r="F5" i="49"/>
  <c r="E5" i="49"/>
  <c r="D5" i="49"/>
  <c r="C5" i="49"/>
  <c r="B5" i="49"/>
  <c r="H5" i="49"/>
  <c r="G5" i="49"/>
  <c r="H5" i="43"/>
  <c r="G5" i="43"/>
  <c r="F5" i="43"/>
  <c r="E5" i="43"/>
  <c r="D5" i="43"/>
  <c r="C5" i="43"/>
  <c r="B5" i="43"/>
  <c r="H7" i="40"/>
  <c r="G7" i="40"/>
  <c r="F7" i="40"/>
  <c r="E7" i="40"/>
  <c r="D7" i="40"/>
  <c r="C7" i="40"/>
  <c r="B7" i="40"/>
  <c r="C13" i="47"/>
  <c r="B13" i="47"/>
  <c r="C9" i="50"/>
  <c r="B9" i="50"/>
  <c r="F9" i="50"/>
  <c r="H9" i="50"/>
  <c r="G9" i="50"/>
  <c r="E9" i="50"/>
  <c r="D9" i="50"/>
  <c r="C7" i="42"/>
  <c r="F7" i="42"/>
  <c r="B7" i="42"/>
  <c r="E7" i="42"/>
  <c r="H7" i="42"/>
  <c r="G7" i="42"/>
  <c r="D7" i="42"/>
  <c r="H3" i="40"/>
  <c r="H2" i="40"/>
  <c r="G3" i="40"/>
  <c r="G2" i="40"/>
  <c r="F3" i="40"/>
  <c r="F2" i="40"/>
  <c r="E3" i="40"/>
  <c r="E2" i="40"/>
  <c r="D3" i="40"/>
  <c r="D2" i="40"/>
  <c r="C3" i="40"/>
  <c r="C2" i="40"/>
  <c r="B3" i="40"/>
  <c r="H9" i="47"/>
  <c r="G9" i="47"/>
  <c r="F9" i="47"/>
  <c r="E9" i="47"/>
  <c r="D9" i="47"/>
  <c r="C9" i="47"/>
  <c r="B9" i="47"/>
  <c r="C13" i="40"/>
  <c r="B13" i="40"/>
  <c r="C3" i="42"/>
  <c r="C2" i="42"/>
  <c r="B3" i="42"/>
  <c r="E3" i="42"/>
  <c r="E2" i="42"/>
  <c r="F3" i="42"/>
  <c r="F2" i="42"/>
  <c r="H3" i="42"/>
  <c r="H2" i="42"/>
  <c r="G3" i="42"/>
  <c r="G2" i="42"/>
  <c r="D3" i="42"/>
  <c r="D2" i="42"/>
  <c r="F11" i="41"/>
  <c r="E11" i="41"/>
  <c r="D11" i="41"/>
  <c r="C11" i="41"/>
  <c r="B11" i="41"/>
  <c r="H11" i="41"/>
  <c r="G11" i="41"/>
  <c r="H5" i="47"/>
  <c r="G5" i="47"/>
  <c r="F5" i="47"/>
  <c r="E5" i="47"/>
  <c r="D5" i="47"/>
  <c r="C5" i="47"/>
  <c r="B5" i="47"/>
  <c r="C11" i="43"/>
  <c r="B11" i="43"/>
  <c r="H11" i="43"/>
  <c r="G11" i="43"/>
  <c r="F11" i="43"/>
  <c r="E11" i="43"/>
  <c r="D11" i="43"/>
  <c r="H9" i="42"/>
  <c r="G9" i="42"/>
  <c r="F9" i="42"/>
  <c r="E9" i="42"/>
  <c r="D9" i="42"/>
  <c r="C9" i="42"/>
  <c r="B9" i="42"/>
  <c r="C9" i="40"/>
  <c r="H9" i="40"/>
  <c r="G9" i="40"/>
  <c r="F9" i="40"/>
  <c r="D9" i="40"/>
  <c r="E9" i="40"/>
  <c r="B9" i="40"/>
  <c r="D5" i="39"/>
  <c r="C5" i="39"/>
  <c r="B5" i="39"/>
  <c r="F5" i="39"/>
  <c r="G5" i="39"/>
  <c r="H5" i="39"/>
  <c r="E5" i="39"/>
  <c r="F7" i="41"/>
  <c r="E7" i="41"/>
  <c r="H7" i="41"/>
  <c r="D7" i="41"/>
  <c r="C7" i="41"/>
  <c r="B7" i="41"/>
  <c r="G7" i="41"/>
  <c r="B7" i="43"/>
  <c r="H7" i="43"/>
  <c r="G7" i="43"/>
  <c r="F7" i="43"/>
  <c r="E7" i="43"/>
  <c r="D7" i="43"/>
  <c r="C7" i="43"/>
  <c r="H7" i="44"/>
  <c r="G7" i="44"/>
  <c r="F7" i="44"/>
  <c r="E7" i="44"/>
  <c r="D7" i="44"/>
  <c r="C7" i="44"/>
  <c r="B7" i="44"/>
  <c r="C3" i="48"/>
  <c r="C2" i="48"/>
  <c r="H3" i="48"/>
  <c r="H2" i="48"/>
  <c r="G3" i="48"/>
  <c r="G2" i="48"/>
  <c r="D3" i="48"/>
  <c r="D2" i="48"/>
  <c r="F3" i="48"/>
  <c r="F2" i="48"/>
  <c r="E3" i="48"/>
  <c r="E2" i="48"/>
  <c r="B3" i="48"/>
  <c r="D11" i="47"/>
  <c r="C11" i="47"/>
  <c r="B11" i="47"/>
  <c r="F11" i="47"/>
  <c r="G11" i="47"/>
  <c r="H11" i="47"/>
  <c r="E11" i="47"/>
  <c r="F3" i="41"/>
  <c r="F2" i="41"/>
  <c r="E3" i="41"/>
  <c r="E2" i="41"/>
  <c r="D3" i="41"/>
  <c r="D2" i="41"/>
  <c r="C3" i="41"/>
  <c r="C2" i="41"/>
  <c r="B3" i="41"/>
  <c r="H3" i="41"/>
  <c r="H2" i="41"/>
  <c r="G3" i="41"/>
  <c r="G2" i="41"/>
  <c r="H11" i="45"/>
  <c r="G11" i="45"/>
  <c r="F11" i="45"/>
  <c r="E11" i="45"/>
  <c r="D11" i="45"/>
  <c r="C11" i="45"/>
  <c r="B11" i="45"/>
  <c r="B3" i="43"/>
  <c r="C3" i="43"/>
  <c r="C2" i="43"/>
  <c r="H3" i="43"/>
  <c r="H2" i="43"/>
  <c r="G3" i="43"/>
  <c r="G2" i="43"/>
  <c r="F3" i="43"/>
  <c r="F2" i="43"/>
  <c r="E3" i="43"/>
  <c r="E2" i="43"/>
  <c r="D3" i="43"/>
  <c r="D2" i="43"/>
  <c r="C13" i="50"/>
  <c r="B13" i="50"/>
  <c r="C7" i="48"/>
  <c r="H7" i="48"/>
  <c r="G7" i="48"/>
  <c r="F7" i="48"/>
  <c r="E7" i="48"/>
  <c r="B7" i="48"/>
  <c r="D7" i="48"/>
  <c r="D7" i="47"/>
  <c r="C7" i="47"/>
  <c r="F7" i="47"/>
  <c r="B7" i="47"/>
  <c r="G7" i="47"/>
  <c r="H7" i="47"/>
  <c r="E7" i="47"/>
  <c r="B11" i="39"/>
  <c r="H11" i="39"/>
  <c r="G11" i="39"/>
  <c r="F11" i="39"/>
  <c r="E11" i="39"/>
  <c r="D11" i="39"/>
  <c r="C11" i="39"/>
  <c r="H7" i="45"/>
  <c r="G7" i="45"/>
  <c r="F7" i="45"/>
  <c r="E7" i="45"/>
  <c r="D7" i="45"/>
  <c r="C7" i="45"/>
  <c r="B7" i="45"/>
  <c r="C13" i="43"/>
  <c r="B13" i="43"/>
  <c r="H7" i="39"/>
  <c r="G7" i="39"/>
  <c r="F7" i="39"/>
  <c r="B7" i="39"/>
  <c r="E7" i="39"/>
  <c r="D7" i="39"/>
  <c r="C7" i="39"/>
  <c r="D3" i="47"/>
  <c r="D2" i="47"/>
  <c r="C3" i="47"/>
  <c r="C2" i="47"/>
  <c r="B3" i="47"/>
  <c r="F3" i="47"/>
  <c r="F2" i="47"/>
  <c r="G3" i="47"/>
  <c r="G2" i="47"/>
  <c r="H3" i="47"/>
  <c r="H2" i="47"/>
  <c r="E3" i="47"/>
  <c r="E2" i="47"/>
  <c r="G11" i="46"/>
  <c r="F11" i="46"/>
  <c r="E11" i="46"/>
  <c r="D11" i="46"/>
  <c r="C11" i="46"/>
  <c r="B11" i="46"/>
  <c r="H11" i="46"/>
  <c r="H7" i="49"/>
  <c r="G7" i="49"/>
  <c r="F7" i="49"/>
  <c r="E7" i="49"/>
  <c r="D7" i="49"/>
  <c r="C7" i="49"/>
  <c r="B7" i="49"/>
  <c r="H3" i="45"/>
  <c r="H2" i="45"/>
  <c r="G3" i="45"/>
  <c r="G2" i="45"/>
  <c r="F3" i="45"/>
  <c r="F2" i="45"/>
  <c r="E3" i="45"/>
  <c r="E2" i="45"/>
  <c r="D3" i="45"/>
  <c r="D2" i="45"/>
  <c r="C3" i="45"/>
  <c r="C2" i="45"/>
  <c r="B3" i="45"/>
  <c r="C11" i="42"/>
  <c r="B11" i="42"/>
  <c r="F11" i="42"/>
  <c r="E11" i="42"/>
  <c r="H11" i="42"/>
  <c r="G11" i="42"/>
  <c r="D11" i="42"/>
  <c r="B13" i="45"/>
  <c r="C13" i="45"/>
  <c r="C13" i="39"/>
  <c r="B13" i="39"/>
  <c r="G7" i="46"/>
  <c r="F7" i="46"/>
  <c r="E7" i="46"/>
  <c r="D7" i="46"/>
  <c r="C7" i="46"/>
  <c r="B7" i="46"/>
  <c r="H7" i="46"/>
  <c r="C13" i="48"/>
  <c r="B13" i="48"/>
  <c r="C13" i="49"/>
  <c r="B13" i="49"/>
  <c r="H3" i="49"/>
  <c r="H2" i="49"/>
  <c r="G3" i="49"/>
  <c r="G2" i="49"/>
  <c r="F3" i="49"/>
  <c r="F2" i="49"/>
  <c r="E3" i="49"/>
  <c r="E2" i="49"/>
  <c r="D3" i="49"/>
  <c r="D2" i="49"/>
  <c r="C3" i="49"/>
  <c r="C2" i="49"/>
  <c r="B3" i="49"/>
  <c r="G3" i="46"/>
  <c r="G2" i="46"/>
  <c r="F3" i="46"/>
  <c r="F2" i="46"/>
  <c r="E3" i="46"/>
  <c r="E2" i="46"/>
  <c r="D3" i="46"/>
  <c r="D2" i="46"/>
  <c r="C3" i="46"/>
  <c r="C2" i="46"/>
  <c r="B3" i="46"/>
  <c r="H3" i="46"/>
  <c r="H2" i="46"/>
  <c r="H9" i="48"/>
  <c r="G9" i="48"/>
  <c r="F9" i="48"/>
  <c r="E9" i="48"/>
  <c r="D9" i="48"/>
  <c r="C9" i="48"/>
  <c r="B9" i="48"/>
  <c r="H11" i="50"/>
  <c r="G11" i="50"/>
  <c r="F11" i="50"/>
  <c r="E11" i="50"/>
  <c r="D11" i="50"/>
  <c r="C11" i="50"/>
  <c r="B11" i="50"/>
  <c r="B3" i="39"/>
  <c r="H3" i="39"/>
  <c r="H2" i="39"/>
  <c r="G3" i="39"/>
  <c r="G2" i="39"/>
  <c r="C3" i="39"/>
  <c r="C2" i="39"/>
  <c r="F3" i="39"/>
  <c r="F2" i="39"/>
  <c r="E3" i="39"/>
  <c r="E2" i="39"/>
  <c r="D3" i="39"/>
  <c r="D2" i="39"/>
  <c r="H3" i="44"/>
  <c r="H2" i="44"/>
  <c r="G3" i="44"/>
  <c r="G2" i="44"/>
  <c r="F3" i="44"/>
  <c r="F2" i="44"/>
  <c r="E3" i="44"/>
  <c r="E2" i="44"/>
  <c r="D3" i="44"/>
  <c r="D2" i="44"/>
  <c r="C3" i="44"/>
  <c r="C2" i="44"/>
  <c r="B3" i="44"/>
  <c r="B9" i="45"/>
  <c r="D9" i="45"/>
  <c r="E9" i="45"/>
  <c r="H9" i="45"/>
  <c r="G9" i="45"/>
  <c r="F9" i="45"/>
  <c r="C9" i="45"/>
  <c r="C13" i="44"/>
  <c r="B13" i="44"/>
  <c r="H5" i="48"/>
  <c r="G5" i="48"/>
  <c r="F5" i="48"/>
  <c r="E5" i="48"/>
  <c r="D5" i="48"/>
  <c r="C5" i="48"/>
  <c r="B5" i="48"/>
  <c r="H7" i="50"/>
  <c r="G7" i="50"/>
  <c r="F7" i="50"/>
  <c r="E7" i="50"/>
  <c r="D7" i="50"/>
  <c r="C7" i="50"/>
  <c r="B7" i="50"/>
  <c r="C13" i="42"/>
  <c r="B13" i="42"/>
  <c r="G5" i="40"/>
  <c r="D5" i="40"/>
  <c r="F5" i="40"/>
  <c r="C5" i="40"/>
  <c r="H5" i="40"/>
  <c r="E5" i="40"/>
  <c r="B5" i="40"/>
  <c r="B5" i="45"/>
  <c r="D5" i="45"/>
  <c r="H5" i="45"/>
  <c r="G5" i="45"/>
  <c r="F5" i="45"/>
  <c r="C5" i="45"/>
  <c r="E5" i="45"/>
  <c r="E9" i="44"/>
  <c r="D9" i="44"/>
  <c r="G9" i="44"/>
  <c r="C9" i="44"/>
  <c r="B9" i="44"/>
  <c r="H9" i="44"/>
  <c r="F9" i="44"/>
  <c r="H3" i="50"/>
  <c r="H2" i="50"/>
  <c r="G3" i="50"/>
  <c r="G2" i="50"/>
  <c r="F3" i="50"/>
  <c r="F2" i="50"/>
  <c r="E3" i="50"/>
  <c r="E2" i="50"/>
  <c r="D3" i="50"/>
  <c r="D2" i="50"/>
  <c r="C3" i="50"/>
  <c r="C2" i="50"/>
  <c r="B3" i="50"/>
  <c r="D9" i="39"/>
  <c r="C9" i="39"/>
  <c r="B9" i="39"/>
  <c r="F9" i="39"/>
  <c r="G9" i="39"/>
  <c r="H9" i="39"/>
  <c r="E9" i="39"/>
  <c r="E5" i="44"/>
  <c r="D5" i="44"/>
  <c r="C5" i="44"/>
  <c r="H5" i="44"/>
  <c r="B5" i="44"/>
  <c r="G5" i="44"/>
  <c r="F5" i="44"/>
  <c r="H11" i="49"/>
  <c r="G11" i="49"/>
  <c r="F11" i="49"/>
  <c r="E11" i="49"/>
  <c r="D11" i="49"/>
  <c r="C11" i="49"/>
  <c r="B11" i="49"/>
  <c r="B2" i="15"/>
  <c r="B2" i="14"/>
  <c r="B5" i="15" l="1" a="1"/>
  <c r="G5" i="15" s="1"/>
  <c r="B5" i="17" a="1"/>
  <c r="C5" i="17" s="1"/>
  <c r="B3" i="24" a="1"/>
  <c r="H3" i="24" s="1"/>
  <c r="H2" i="24" s="1"/>
  <c r="B3" i="14" a="1"/>
  <c r="D3" i="14" s="1"/>
  <c r="D2" i="14" s="1"/>
  <c r="B7" i="14" a="1"/>
  <c r="B7" i="14" s="1"/>
  <c r="B9" i="14" a="1"/>
  <c r="F9" i="14" s="1"/>
  <c r="B5" i="14" a="1"/>
  <c r="E5" i="14" s="1"/>
  <c r="B11" i="15" a="1"/>
  <c r="B11" i="15" s="1"/>
  <c r="B13" i="16" a="1"/>
  <c r="C13" i="16" s="1"/>
  <c r="B3" i="17" a="1"/>
  <c r="H3" i="17" s="1"/>
  <c r="H2" i="17" s="1"/>
  <c r="B9" i="18" a="1"/>
  <c r="D9" i="18" s="1"/>
  <c r="B3" i="19" a="1"/>
  <c r="H3" i="19" s="1"/>
  <c r="H2" i="19" s="1"/>
  <c r="B3" i="22" a="1"/>
  <c r="G3" i="22" s="1"/>
  <c r="G2" i="22" s="1"/>
  <c r="B13" i="25" a="1"/>
  <c r="B13" i="25" s="1"/>
  <c r="B13" i="18" a="1"/>
  <c r="C13" i="18" s="1"/>
  <c r="B7" i="20" a="1"/>
  <c r="B9" i="20" a="1"/>
  <c r="G9" i="20" s="1"/>
  <c r="B11" i="20" a="1"/>
  <c r="F11" i="20" s="1"/>
  <c r="B13" i="20" a="1"/>
  <c r="B13" i="20" s="1"/>
  <c r="B7" i="15" a="1"/>
  <c r="B7" i="15" s="1"/>
  <c r="B5" i="22" a="1"/>
  <c r="C5" i="22" s="1"/>
  <c r="B9" i="15" a="1"/>
  <c r="E9" i="15" s="1"/>
  <c r="B7" i="22" a="1"/>
  <c r="F7" i="22" s="1"/>
  <c r="B13" i="23" a="1"/>
  <c r="C13" i="23" s="1"/>
  <c r="B5" i="24" a="1"/>
  <c r="H5" i="24" s="1"/>
  <c r="B9" i="25" a="1"/>
  <c r="H9" i="25" s="1"/>
  <c r="B7" i="17" a="1"/>
  <c r="E7" i="17" s="1"/>
  <c r="B11" i="25" a="1"/>
  <c r="H11" i="25" s="1"/>
  <c r="B11" i="18" a="1"/>
  <c r="F11" i="18" s="1"/>
  <c r="B1" i="15"/>
  <c r="B3" i="18" a="1"/>
  <c r="C3" i="18" s="1"/>
  <c r="C2" i="18" s="1"/>
  <c r="B11" i="19" a="1"/>
  <c r="H11" i="19" s="1"/>
  <c r="B3" i="23" a="1"/>
  <c r="B5" i="16" a="1"/>
  <c r="B9" i="21" a="1"/>
  <c r="B5" i="23" a="1"/>
  <c r="B13" i="24" a="1"/>
  <c r="B7" i="16" a="1"/>
  <c r="B5" i="18" a="1"/>
  <c r="B13" i="19" a="1"/>
  <c r="B7" i="23" a="1"/>
  <c r="E7" i="23" s="1"/>
  <c r="B3" i="25" a="1"/>
  <c r="B9" i="16" a="1"/>
  <c r="B9" i="16" s="1"/>
  <c r="B7" i="18" a="1"/>
  <c r="C7" i="18" s="1"/>
  <c r="B3" i="20" a="1"/>
  <c r="B11" i="21" a="1"/>
  <c r="H3" i="14"/>
  <c r="H2" i="14" s="1"/>
  <c r="C7" i="14"/>
  <c r="D5" i="14"/>
  <c r="F5" i="14"/>
  <c r="B3" i="15" a="1"/>
  <c r="B11" i="16" a="1"/>
  <c r="B5" i="20" a="1"/>
  <c r="C5" i="20" s="1"/>
  <c r="B9" i="23" a="1"/>
  <c r="D9" i="23" s="1"/>
  <c r="B5" i="25" a="1"/>
  <c r="B13" i="21" a="1"/>
  <c r="B11" i="23" a="1"/>
  <c r="B7" i="25" a="1"/>
  <c r="B3" i="14"/>
  <c r="F3" i="14"/>
  <c r="F2" i="14" s="1"/>
  <c r="B9" i="17" a="1"/>
  <c r="B5" i="19" a="1"/>
  <c r="B7" i="24" a="1"/>
  <c r="B1" i="16"/>
  <c r="H7" i="14"/>
  <c r="B11" i="17" a="1"/>
  <c r="B11" i="22" a="1"/>
  <c r="G11" i="22" s="1"/>
  <c r="B9" i="24" a="1"/>
  <c r="F9" i="24" s="1"/>
  <c r="B1" i="24"/>
  <c r="B3" i="21" a="1"/>
  <c r="H3" i="21" s="1"/>
  <c r="H2" i="21" s="1"/>
  <c r="B11" i="14" a="1"/>
  <c r="B11" i="14" s="1"/>
  <c r="B7" i="19" a="1"/>
  <c r="B5" i="21" a="1"/>
  <c r="B13" i="22" a="1"/>
  <c r="B1" i="20"/>
  <c r="B5" i="14"/>
  <c r="F7" i="14"/>
  <c r="B13" i="15" a="1"/>
  <c r="B13" i="15" s="1"/>
  <c r="B9" i="22" a="1"/>
  <c r="B13" i="14" a="1"/>
  <c r="B3" i="16" a="1"/>
  <c r="F3" i="16" s="1"/>
  <c r="F2" i="16" s="1"/>
  <c r="B13" i="17" a="1"/>
  <c r="B9" i="19" a="1"/>
  <c r="B7" i="21" a="1"/>
  <c r="B11" i="24" a="1"/>
  <c r="B11" i="24" s="1"/>
  <c r="B1" i="17"/>
  <c r="E5" i="22"/>
  <c r="E3" i="14"/>
  <c r="E2" i="14" s="1"/>
  <c r="H9" i="14"/>
  <c r="B9" i="14"/>
  <c r="B1" i="25"/>
  <c r="B1" i="22"/>
  <c r="E9" i="14"/>
  <c r="C5" i="14"/>
  <c r="B1" i="23"/>
  <c r="B1" i="21"/>
  <c r="B1" i="18"/>
  <c r="B1" i="19"/>
  <c r="D9" i="14"/>
  <c r="C9" i="14" l="1"/>
  <c r="G9" i="14"/>
  <c r="B5" i="22"/>
  <c r="B13" i="16"/>
  <c r="E5" i="17"/>
  <c r="H5" i="14"/>
  <c r="G5" i="24"/>
  <c r="C3" i="24"/>
  <c r="C2" i="24" s="1"/>
  <c r="G3" i="24"/>
  <c r="G2" i="24" s="1"/>
  <c r="F5" i="17"/>
  <c r="G5" i="17"/>
  <c r="B5" i="17"/>
  <c r="D5" i="17"/>
  <c r="H5" i="17"/>
  <c r="D3" i="24"/>
  <c r="D2" i="24" s="1"/>
  <c r="H5" i="22"/>
  <c r="G3" i="14"/>
  <c r="G2" i="14" s="1"/>
  <c r="C3" i="19"/>
  <c r="C2" i="19" s="1"/>
  <c r="G9" i="18"/>
  <c r="B9" i="18"/>
  <c r="B5" i="24"/>
  <c r="F9" i="18"/>
  <c r="F5" i="24"/>
  <c r="H11" i="15"/>
  <c r="C13" i="25"/>
  <c r="B3" i="19"/>
  <c r="C9" i="18"/>
  <c r="G3" i="17"/>
  <c r="G2" i="17" s="1"/>
  <c r="E5" i="24"/>
  <c r="E9" i="18"/>
  <c r="C5" i="24"/>
  <c r="H9" i="18"/>
  <c r="C5" i="15"/>
  <c r="B5" i="15"/>
  <c r="D3" i="19"/>
  <c r="D2" i="19" s="1"/>
  <c r="B13" i="23"/>
  <c r="E7" i="15"/>
  <c r="D7" i="15"/>
  <c r="F5" i="15"/>
  <c r="F3" i="17"/>
  <c r="F2" i="17" s="1"/>
  <c r="E3" i="17"/>
  <c r="E2" i="17" s="1"/>
  <c r="E5" i="15"/>
  <c r="D5" i="15"/>
  <c r="D3" i="17"/>
  <c r="D2" i="17" s="1"/>
  <c r="B3" i="17"/>
  <c r="H5" i="15"/>
  <c r="C3" i="17"/>
  <c r="C2" i="17" s="1"/>
  <c r="H3" i="22"/>
  <c r="H2" i="22" s="1"/>
  <c r="B3" i="24"/>
  <c r="C13" i="20"/>
  <c r="C3" i="22"/>
  <c r="C2" i="22" s="1"/>
  <c r="B3" i="22"/>
  <c r="E3" i="22"/>
  <c r="E2" i="22" s="1"/>
  <c r="D3" i="22"/>
  <c r="D2" i="22" s="1"/>
  <c r="F3" i="22"/>
  <c r="F2" i="22" s="1"/>
  <c r="F11" i="19"/>
  <c r="H7" i="15"/>
  <c r="F7" i="17"/>
  <c r="G11" i="19"/>
  <c r="F3" i="24"/>
  <c r="F2" i="24" s="1"/>
  <c r="D7" i="17"/>
  <c r="D3" i="18"/>
  <c r="D2" i="18" s="1"/>
  <c r="E3" i="19"/>
  <c r="E2" i="19" s="1"/>
  <c r="G7" i="14"/>
  <c r="D7" i="14"/>
  <c r="E7" i="14"/>
  <c r="C7" i="17"/>
  <c r="G3" i="19"/>
  <c r="G2" i="19" s="1"/>
  <c r="H7" i="17"/>
  <c r="B13" i="18"/>
  <c r="G11" i="18"/>
  <c r="F11" i="15"/>
  <c r="D9" i="16"/>
  <c r="B9" i="20"/>
  <c r="C3" i="14"/>
  <c r="C2" i="14" s="1"/>
  <c r="C9" i="20"/>
  <c r="E9" i="20"/>
  <c r="F9" i="20"/>
  <c r="H9" i="20"/>
  <c r="D9" i="20"/>
  <c r="G9" i="16"/>
  <c r="G11" i="15"/>
  <c r="H9" i="16"/>
  <c r="F3" i="18"/>
  <c r="F2" i="18" s="1"/>
  <c r="E11" i="18"/>
  <c r="G11" i="25"/>
  <c r="G5" i="14"/>
  <c r="D11" i="25"/>
  <c r="B11" i="25"/>
  <c r="E3" i="24"/>
  <c r="E2" i="24" s="1"/>
  <c r="E11" i="15"/>
  <c r="G11" i="20"/>
  <c r="B7" i="17"/>
  <c r="B11" i="20"/>
  <c r="C11" i="20"/>
  <c r="E11" i="20"/>
  <c r="F3" i="19"/>
  <c r="F2" i="19" s="1"/>
  <c r="D11" i="15"/>
  <c r="C11" i="15"/>
  <c r="E11" i="19"/>
  <c r="F7" i="18"/>
  <c r="C11" i="25"/>
  <c r="H7" i="22"/>
  <c r="B11" i="19"/>
  <c r="F11" i="25"/>
  <c r="C11" i="19"/>
  <c r="D5" i="24"/>
  <c r="G11" i="14"/>
  <c r="D11" i="18"/>
  <c r="B11" i="18"/>
  <c r="D11" i="14"/>
  <c r="E11" i="14"/>
  <c r="E11" i="25"/>
  <c r="F9" i="25"/>
  <c r="D9" i="25"/>
  <c r="D11" i="24"/>
  <c r="H7" i="23"/>
  <c r="B9" i="25"/>
  <c r="D11" i="19"/>
  <c r="H11" i="18"/>
  <c r="F9" i="15"/>
  <c r="B7" i="23"/>
  <c r="F5" i="22"/>
  <c r="D5" i="22"/>
  <c r="C9" i="15"/>
  <c r="D7" i="18"/>
  <c r="C7" i="15"/>
  <c r="E7" i="18"/>
  <c r="G7" i="23"/>
  <c r="C11" i="18"/>
  <c r="F7" i="15"/>
  <c r="H3" i="18"/>
  <c r="H2" i="18" s="1"/>
  <c r="G5" i="22"/>
  <c r="G7" i="17"/>
  <c r="C7" i="23"/>
  <c r="D9" i="15"/>
  <c r="H9" i="15"/>
  <c r="G9" i="15"/>
  <c r="B9" i="15"/>
  <c r="G7" i="15"/>
  <c r="G9" i="25"/>
  <c r="C9" i="25"/>
  <c r="E9" i="25"/>
  <c r="H11" i="20"/>
  <c r="D11" i="20"/>
  <c r="H7" i="20"/>
  <c r="C7" i="20"/>
  <c r="E7" i="20"/>
  <c r="D7" i="20"/>
  <c r="F7" i="20"/>
  <c r="G7" i="20"/>
  <c r="B7" i="20"/>
  <c r="D7" i="22"/>
  <c r="B7" i="22"/>
  <c r="C7" i="22"/>
  <c r="E7" i="22"/>
  <c r="G7" i="22"/>
  <c r="B13" i="17"/>
  <c r="C13" i="17"/>
  <c r="B7" i="24"/>
  <c r="G7" i="24"/>
  <c r="C7" i="24"/>
  <c r="E7" i="24"/>
  <c r="D7" i="24"/>
  <c r="H7" i="24"/>
  <c r="F7" i="24"/>
  <c r="E9" i="23"/>
  <c r="G5" i="19"/>
  <c r="C5" i="19"/>
  <c r="B5" i="19"/>
  <c r="D5" i="19"/>
  <c r="F5" i="19"/>
  <c r="H5" i="19"/>
  <c r="E5" i="19"/>
  <c r="C11" i="22"/>
  <c r="B5" i="20"/>
  <c r="D5" i="20"/>
  <c r="B7" i="18"/>
  <c r="B9" i="17"/>
  <c r="F9" i="17"/>
  <c r="D9" i="17"/>
  <c r="H9" i="17"/>
  <c r="G9" i="17"/>
  <c r="E9" i="17"/>
  <c r="C9" i="17"/>
  <c r="G3" i="16"/>
  <c r="G2" i="16" s="1"/>
  <c r="H3" i="16"/>
  <c r="H2" i="16" s="1"/>
  <c r="D3" i="16"/>
  <c r="D2" i="16" s="1"/>
  <c r="E3" i="16"/>
  <c r="E2" i="16" s="1"/>
  <c r="H7" i="18"/>
  <c r="E5" i="20"/>
  <c r="B3" i="16"/>
  <c r="C3" i="16"/>
  <c r="C2" i="16" s="1"/>
  <c r="G9" i="24"/>
  <c r="E11" i="22"/>
  <c r="H11" i="14"/>
  <c r="F11" i="14"/>
  <c r="C11" i="14"/>
  <c r="G7" i="25"/>
  <c r="D7" i="25"/>
  <c r="B7" i="25"/>
  <c r="H7" i="25"/>
  <c r="F7" i="25"/>
  <c r="C7" i="25"/>
  <c r="E7" i="25"/>
  <c r="B3" i="21"/>
  <c r="E3" i="21"/>
  <c r="E2" i="21" s="1"/>
  <c r="G3" i="21"/>
  <c r="G2" i="21" s="1"/>
  <c r="D3" i="21"/>
  <c r="D2" i="21" s="1"/>
  <c r="F3" i="21"/>
  <c r="F2" i="21" s="1"/>
  <c r="H11" i="23"/>
  <c r="C11" i="23"/>
  <c r="F11" i="23"/>
  <c r="E11" i="23"/>
  <c r="G11" i="23"/>
  <c r="B11" i="23"/>
  <c r="D11" i="23"/>
  <c r="D9" i="24"/>
  <c r="C13" i="14"/>
  <c r="B13" i="14"/>
  <c r="C13" i="21"/>
  <c r="B13" i="21"/>
  <c r="G3" i="25"/>
  <c r="G2" i="25" s="1"/>
  <c r="D3" i="25"/>
  <c r="D2" i="25" s="1"/>
  <c r="C3" i="25"/>
  <c r="C2" i="25" s="1"/>
  <c r="F3" i="25"/>
  <c r="F2" i="25" s="1"/>
  <c r="H3" i="25"/>
  <c r="H2" i="25" s="1"/>
  <c r="E3" i="25"/>
  <c r="E2" i="25" s="1"/>
  <c r="B3" i="25"/>
  <c r="F5" i="25"/>
  <c r="E5" i="25"/>
  <c r="G5" i="25"/>
  <c r="H5" i="25"/>
  <c r="B5" i="25"/>
  <c r="C5" i="25"/>
  <c r="D5" i="25"/>
  <c r="D7" i="23"/>
  <c r="F7" i="23"/>
  <c r="G3" i="23"/>
  <c r="G2" i="23" s="1"/>
  <c r="B3" i="23"/>
  <c r="C3" i="23"/>
  <c r="C2" i="23" s="1"/>
  <c r="E3" i="23"/>
  <c r="E2" i="23" s="1"/>
  <c r="H3" i="23"/>
  <c r="H2" i="23" s="1"/>
  <c r="F3" i="23"/>
  <c r="F2" i="23" s="1"/>
  <c r="D3" i="23"/>
  <c r="D2" i="23" s="1"/>
  <c r="H9" i="23"/>
  <c r="G9" i="23"/>
  <c r="F9" i="23"/>
  <c r="C9" i="23"/>
  <c r="C11" i="21"/>
  <c r="E11" i="21"/>
  <c r="B11" i="21"/>
  <c r="G11" i="21"/>
  <c r="H11" i="21"/>
  <c r="D11" i="21"/>
  <c r="F11" i="21"/>
  <c r="B13" i="19"/>
  <c r="C13" i="19"/>
  <c r="G5" i="20"/>
  <c r="H5" i="20"/>
  <c r="E3" i="20"/>
  <c r="E2" i="20" s="1"/>
  <c r="F3" i="20"/>
  <c r="F2" i="20" s="1"/>
  <c r="H3" i="20"/>
  <c r="H2" i="20" s="1"/>
  <c r="G3" i="20"/>
  <c r="G2" i="20" s="1"/>
  <c r="C3" i="20"/>
  <c r="C2" i="20" s="1"/>
  <c r="B3" i="20"/>
  <c r="D3" i="20"/>
  <c r="D2" i="20" s="1"/>
  <c r="D5" i="18"/>
  <c r="H5" i="18"/>
  <c r="C5" i="18"/>
  <c r="E5" i="18"/>
  <c r="B5" i="18"/>
  <c r="F5" i="18"/>
  <c r="G5" i="18"/>
  <c r="G3" i="18"/>
  <c r="G2" i="18" s="1"/>
  <c r="E3" i="18"/>
  <c r="E2" i="18" s="1"/>
  <c r="B3" i="18"/>
  <c r="H7" i="16"/>
  <c r="F7" i="16"/>
  <c r="C7" i="16"/>
  <c r="E7" i="16"/>
  <c r="B7" i="16"/>
  <c r="G7" i="16"/>
  <c r="D7" i="16"/>
  <c r="B13" i="24"/>
  <c r="C13" i="24"/>
  <c r="H11" i="16"/>
  <c r="G11" i="16"/>
  <c r="B11" i="16"/>
  <c r="D11" i="16"/>
  <c r="F11" i="16"/>
  <c r="C11" i="16"/>
  <c r="E11" i="16"/>
  <c r="E9" i="16"/>
  <c r="C9" i="16"/>
  <c r="H5" i="23"/>
  <c r="D5" i="23"/>
  <c r="F5" i="23"/>
  <c r="C5" i="23"/>
  <c r="B5" i="23"/>
  <c r="E5" i="23"/>
  <c r="G5" i="23"/>
  <c r="H11" i="22"/>
  <c r="B11" i="22"/>
  <c r="F11" i="22"/>
  <c r="D11" i="22"/>
  <c r="C3" i="15"/>
  <c r="C2" i="15" s="1"/>
  <c r="E3" i="15"/>
  <c r="E2" i="15" s="1"/>
  <c r="G3" i="15"/>
  <c r="G2" i="15" s="1"/>
  <c r="B3" i="15"/>
  <c r="D3" i="15"/>
  <c r="D2" i="15" s="1"/>
  <c r="F3" i="15"/>
  <c r="F2" i="15" s="1"/>
  <c r="H3" i="15"/>
  <c r="H2" i="15" s="1"/>
  <c r="C9" i="21"/>
  <c r="F9" i="21"/>
  <c r="B9" i="21"/>
  <c r="H9" i="21"/>
  <c r="E9" i="21"/>
  <c r="D9" i="21"/>
  <c r="G9" i="21"/>
  <c r="F5" i="20"/>
  <c r="G7" i="18"/>
  <c r="C13" i="22"/>
  <c r="B13" i="22"/>
  <c r="B5" i="16"/>
  <c r="H5" i="16"/>
  <c r="C5" i="16"/>
  <c r="F5" i="16"/>
  <c r="E5" i="16"/>
  <c r="D5" i="16"/>
  <c r="G5" i="16"/>
  <c r="G11" i="17"/>
  <c r="B11" i="17"/>
  <c r="F11" i="17"/>
  <c r="H11" i="17"/>
  <c r="D11" i="17"/>
  <c r="C11" i="17"/>
  <c r="E11" i="17"/>
  <c r="C11" i="24"/>
  <c r="H11" i="24"/>
  <c r="F11" i="24"/>
  <c r="E11" i="24"/>
  <c r="G11" i="24"/>
  <c r="F9" i="16"/>
  <c r="G7" i="21"/>
  <c r="C7" i="21"/>
  <c r="E7" i="21"/>
  <c r="H7" i="21"/>
  <c r="B7" i="21"/>
  <c r="D7" i="21"/>
  <c r="F7" i="21"/>
  <c r="B5" i="21"/>
  <c r="F5" i="21"/>
  <c r="H5" i="21"/>
  <c r="D5" i="21"/>
  <c r="C5" i="21"/>
  <c r="G5" i="21"/>
  <c r="E5" i="21"/>
  <c r="H9" i="22"/>
  <c r="G9" i="22"/>
  <c r="E9" i="22"/>
  <c r="B9" i="22"/>
  <c r="C9" i="22"/>
  <c r="D9" i="22"/>
  <c r="F9" i="22"/>
  <c r="B9" i="24"/>
  <c r="C13" i="15"/>
  <c r="E9" i="24"/>
  <c r="B9" i="23"/>
  <c r="C9" i="24"/>
  <c r="H9" i="24"/>
  <c r="C3" i="21"/>
  <c r="C2" i="21" s="1"/>
  <c r="G9" i="19"/>
  <c r="B9" i="19"/>
  <c r="H9" i="19"/>
  <c r="D9" i="19"/>
  <c r="F9" i="19"/>
  <c r="C9" i="19"/>
  <c r="E9" i="19"/>
  <c r="C7" i="19"/>
  <c r="G7" i="19"/>
  <c r="H7" i="19"/>
  <c r="E7" i="19"/>
  <c r="B7" i="19"/>
  <c r="D7" i="19"/>
  <c r="F7" i="19"/>
</calcChain>
</file>

<file path=xl/sharedStrings.xml><?xml version="1.0" encoding="utf-8"?>
<sst xmlns="http://schemas.openxmlformats.org/spreadsheetml/2006/main" count="99" uniqueCount="26">
  <si>
    <t>CALENDAR SETTINGS</t>
  </si>
  <si>
    <t>YEAR</t>
  </si>
  <si>
    <t>WEEK START</t>
  </si>
  <si>
    <t>SUNDAY</t>
  </si>
  <si>
    <t>NOTES</t>
  </si>
  <si>
    <t>NT</t>
  </si>
  <si>
    <t>P</t>
  </si>
  <si>
    <t>Labor Day</t>
  </si>
  <si>
    <t>THANKSGIVING</t>
  </si>
  <si>
    <t>WINTER BREAK</t>
  </si>
  <si>
    <t>End of 1st NW?</t>
  </si>
  <si>
    <t>FINALS</t>
  </si>
  <si>
    <t>SPRING BREAK</t>
  </si>
  <si>
    <t>End of 3rd NW?</t>
  </si>
  <si>
    <t>Finals?</t>
  </si>
  <si>
    <t>AP Testing?</t>
  </si>
  <si>
    <t>Week 1</t>
  </si>
  <si>
    <t>Week 2</t>
  </si>
  <si>
    <t>Week 3</t>
  </si>
  <si>
    <t>Week 4</t>
  </si>
  <si>
    <t>Week 5</t>
  </si>
  <si>
    <t>Week 6</t>
  </si>
  <si>
    <t>Unit 1 - Game Design Basics</t>
  </si>
  <si>
    <t>Welcome! Syllabus and Classroom Proceedures</t>
  </si>
  <si>
    <t>CSAwesome Teacher Site</t>
  </si>
  <si>
    <t>https://www.csawesome.org/teacher-materials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</si>
</sst>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5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8"/>
      <name val="Sylfaen"/>
      <family val="2"/>
      <scheme val="minor"/>
    </font>
    <font>
      <b/>
      <sz val="11"/>
      <color theme="1" tint="0.24994659260841701"/>
      <name val="Sylfaen"/>
      <family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ECF8F8"/>
        <bgColor indexed="64"/>
      </patternFill>
    </fill>
    <fill>
      <patternFill patternType="solid">
        <fgColor rgb="FFEEE4E1"/>
        <bgColor indexed="64"/>
      </patternFill>
    </fill>
    <fill>
      <patternFill patternType="solid">
        <fgColor rgb="FFE7D8C9"/>
        <bgColor indexed="64"/>
      </patternFill>
    </fill>
    <fill>
      <patternFill patternType="solid">
        <fgColor rgb="FFE6BEAE"/>
        <bgColor indexed="64"/>
      </patternFill>
    </fill>
    <fill>
      <patternFill patternType="solid">
        <fgColor rgb="FFB2967D"/>
        <bgColor indexed="64"/>
      </patternFill>
    </fill>
    <fill>
      <patternFill patternType="solid">
        <fgColor rgb="FF465C69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76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4" fontId="7" fillId="6" borderId="0" xfId="13" applyNumberFormat="1" applyFont="1" applyAlignment="1">
      <alignment horizontal="left" wrapText="1" indent="1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14" fillId="0" borderId="0" xfId="0" applyFont="1">
      <alignment vertical="top"/>
    </xf>
    <xf numFmtId="0" fontId="11" fillId="6" borderId="0" xfId="11" applyAlignment="1">
      <alignment horizontal="left" vertical="top" wrapText="1" indent="1"/>
    </xf>
    <xf numFmtId="0" fontId="0" fillId="6" borderId="0" xfId="13" applyFont="1" applyAlignment="1">
      <alignment vertical="top"/>
    </xf>
    <xf numFmtId="0" fontId="8" fillId="2" borderId="0" xfId="15" applyFill="1" applyAlignment="1"/>
    <xf numFmtId="0" fontId="5" fillId="2" borderId="0" xfId="5" applyFill="1" applyBorder="1" applyAlignment="1">
      <alignment vertical="center"/>
    </xf>
    <xf numFmtId="0" fontId="5" fillId="2" borderId="0" xfId="5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9" borderId="0" xfId="0" applyFill="1" applyAlignment="1">
      <alignment horizontal="center" vertical="center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48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4984DB"/>
      <color rgb="FF4DB6D7"/>
      <color rgb="FFE7D8C9"/>
      <color rgb="FFB2967D"/>
      <color rgb="FF465C69"/>
      <color rgb="FFE6BEAE"/>
      <color rgb="FFECF8F8"/>
      <color rgb="FFEEE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K2" sqref="K2"/>
    </sheetView>
  </sheetViews>
  <sheetFormatPr defaultColWidth="8.75" defaultRowHeight="15" x14ac:dyDescent="0.25"/>
  <cols>
    <col min="1" max="1" width="2.75" style="14" customWidth="1"/>
    <col min="2" max="2" width="18.25" customWidth="1"/>
    <col min="3" max="8" width="17.625" customWidth="1"/>
    <col min="9" max="9" width="2.75" customWidth="1"/>
    <col min="10" max="10" width="15.625" customWidth="1"/>
    <col min="11" max="11" width="13.625" customWidth="1"/>
  </cols>
  <sheetData>
    <row r="1" spans="1:11" s="1" customFormat="1" ht="60" customHeight="1" x14ac:dyDescent="0.25">
      <c r="A1" s="16"/>
      <c r="B1" s="26" t="str">
        <f ca="1">"January "&amp;CalendarYear</f>
        <v>January 2020</v>
      </c>
      <c r="C1" s="26"/>
      <c r="D1" s="26"/>
      <c r="E1" s="3"/>
      <c r="F1" s="3"/>
      <c r="G1" s="3"/>
      <c r="H1" s="7"/>
      <c r="J1" s="25" t="s">
        <v>0</v>
      </c>
      <c r="K1" s="25"/>
    </row>
    <row r="2" spans="1:11" s="2" customFormat="1" ht="21.75" customHeight="1" thickBot="1" x14ac:dyDescent="0.4">
      <c r="A2" s="16"/>
      <c r="B2" s="12" t="str">
        <f>WeekStart</f>
        <v>SUNDAY</v>
      </c>
      <c r="C2" s="12" t="str">
        <f t="shared" ref="C2:H2" ca="1" si="0">UPPER(TEXT(C3,"dddd"))</f>
        <v>MONDAY</v>
      </c>
      <c r="D2" s="12" t="str">
        <f ca="1">UPPER(TEXT(D3,"dddd"))</f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  <c r="J2" s="18" t="s">
        <v>1</v>
      </c>
      <c r="K2" s="13">
        <f ca="1">YEAR(TODAY())</f>
        <v>2020</v>
      </c>
    </row>
    <row r="3" spans="1:11" s="5" customFormat="1" ht="19.5" customHeight="1" x14ac:dyDescent="0.35">
      <c r="A3" s="16"/>
      <c r="B3" s="8">
        <f t="array" aca="1" ref="B3:H3" ca="1">DaysAndWeeks+DATE(CalendarYear,1,1)-WEEKDAY(DATE(CalendarYear,1,1),(WeekStart="Monday")+1)+1</f>
        <v>43828</v>
      </c>
      <c r="C3" s="8">
        <f ca="1"/>
        <v>43829</v>
      </c>
      <c r="D3" s="8">
        <f ca="1"/>
        <v>43830</v>
      </c>
      <c r="E3" s="8">
        <f ca="1"/>
        <v>43831</v>
      </c>
      <c r="F3" s="8">
        <f ca="1"/>
        <v>43832</v>
      </c>
      <c r="G3" s="8">
        <f ca="1"/>
        <v>43833</v>
      </c>
      <c r="H3" s="8">
        <f ca="1"/>
        <v>43834</v>
      </c>
      <c r="J3" s="18" t="s">
        <v>2</v>
      </c>
      <c r="K3" s="13" t="s">
        <v>3</v>
      </c>
    </row>
    <row r="4" spans="1:11" ht="57.9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7"/>
      <c r="K4" s="16"/>
    </row>
    <row r="5" spans="1:11" s="5" customFormat="1" ht="19.5" customHeight="1" x14ac:dyDescent="0.25">
      <c r="A5" s="16"/>
      <c r="B5" s="11">
        <f t="array" aca="1" ref="B5:H5" ca="1">DaysAndWeeks+DATE(CalendarYear,1,1)-WEEKDAY(DATE(CalendarYear,1,1),(WeekStart="Monday")+1)+8</f>
        <v>43835</v>
      </c>
      <c r="C5" s="11">
        <f ca="1"/>
        <v>43836</v>
      </c>
      <c r="D5" s="11">
        <f ca="1"/>
        <v>43837</v>
      </c>
      <c r="E5" s="11">
        <f ca="1"/>
        <v>43838</v>
      </c>
      <c r="F5" s="11">
        <f ca="1"/>
        <v>43839</v>
      </c>
      <c r="G5" s="11">
        <f ca="1"/>
        <v>43840</v>
      </c>
      <c r="H5" s="11">
        <f ca="1"/>
        <v>43841</v>
      </c>
    </row>
    <row r="6" spans="1:11" s="9" customFormat="1" ht="57.95" customHeight="1" x14ac:dyDescent="0.25">
      <c r="A6" s="16"/>
      <c r="B6" s="19"/>
      <c r="C6" s="19"/>
      <c r="D6" s="19"/>
      <c r="E6" s="19"/>
      <c r="F6" s="19"/>
      <c r="G6" s="19"/>
      <c r="H6" s="19"/>
      <c r="J6" s="10"/>
    </row>
    <row r="7" spans="1:11" s="5" customFormat="1" ht="19.5" customHeight="1" x14ac:dyDescent="0.25">
      <c r="A7" s="16"/>
      <c r="B7" s="8">
        <f t="array" aca="1" ref="B7:H7" ca="1">DaysAndWeeks+DATE(CalendarYear,1,1)-WEEKDAY(DATE(CalendarYear,1,1),(WeekStart="Monday")+1)+15</f>
        <v>43842</v>
      </c>
      <c r="C7" s="8">
        <f ca="1"/>
        <v>43843</v>
      </c>
      <c r="D7" s="8">
        <f ca="1"/>
        <v>43844</v>
      </c>
      <c r="E7" s="8">
        <f ca="1"/>
        <v>43845</v>
      </c>
      <c r="F7" s="8">
        <f ca="1"/>
        <v>43846</v>
      </c>
      <c r="G7" s="8">
        <f ca="1"/>
        <v>43847</v>
      </c>
      <c r="H7" s="8">
        <f ca="1"/>
        <v>43848</v>
      </c>
      <c r="J7" s="6"/>
    </row>
    <row r="8" spans="1:11" s="9" customFormat="1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11" s="5" customFormat="1" ht="19.5" customHeight="1" x14ac:dyDescent="0.25">
      <c r="A9" s="16"/>
      <c r="B9" s="11">
        <f t="array" aca="1" ref="B9:H9" ca="1">DaysAndWeeks+DATE(CalendarYear,1,1)-WEEKDAY(DATE(CalendarYear,1,1),(WeekStart="Monday")+1)+22</f>
        <v>43849</v>
      </c>
      <c r="C9" s="11">
        <f ca="1"/>
        <v>43850</v>
      </c>
      <c r="D9" s="11">
        <f ca="1"/>
        <v>43851</v>
      </c>
      <c r="E9" s="11">
        <f ca="1"/>
        <v>43852</v>
      </c>
      <c r="F9" s="11">
        <f ca="1"/>
        <v>43853</v>
      </c>
      <c r="G9" s="11">
        <f ca="1"/>
        <v>43854</v>
      </c>
      <c r="H9" s="11">
        <f ca="1"/>
        <v>43855</v>
      </c>
    </row>
    <row r="10" spans="1:11" s="9" customFormat="1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11" s="5" customFormat="1" ht="19.5" customHeight="1" x14ac:dyDescent="0.25">
      <c r="A11" s="16"/>
      <c r="B11" s="8">
        <f t="array" aca="1" ref="B11:H11" ca="1">DaysAndWeeks+DATE(CalendarYear,1,1)-WEEKDAY(DATE(CalendarYear,1,1),(WeekStart="Monday")+1)+29</f>
        <v>43856</v>
      </c>
      <c r="C11" s="8">
        <f ca="1"/>
        <v>43857</v>
      </c>
      <c r="D11" s="8">
        <f ca="1"/>
        <v>43858</v>
      </c>
      <c r="E11" s="8">
        <f ca="1"/>
        <v>43859</v>
      </c>
      <c r="F11" s="8">
        <f ca="1"/>
        <v>43860</v>
      </c>
      <c r="G11" s="8">
        <f ca="1"/>
        <v>43861</v>
      </c>
      <c r="H11" s="8">
        <f ca="1"/>
        <v>43862</v>
      </c>
    </row>
    <row r="12" spans="1:11" s="9" customFormat="1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11" s="5" customFormat="1" ht="19.5" customHeight="1" x14ac:dyDescent="0.25">
      <c r="A13" s="16"/>
      <c r="B13" s="11">
        <f t="array" aca="1" ref="B13:C13" ca="1">DaysAndWeeks+DATE(CalendarYear,1,1)-WEEKDAY(DATE(CalendarYear,1,1),(WeekStart="Monday")+1)+36</f>
        <v>43863</v>
      </c>
      <c r="C13" s="11">
        <f ca="1"/>
        <v>43864</v>
      </c>
      <c r="D13" s="23" t="s">
        <v>4</v>
      </c>
      <c r="E13" s="24"/>
      <c r="F13" s="24"/>
      <c r="G13" s="24"/>
      <c r="H13" s="24"/>
    </row>
    <row r="14" spans="1:11" s="9" customFormat="1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47" priority="24">
      <formula>AND(DAY(B11)&gt;=1,DAY(B11)&lt;=15)</formula>
    </cfRule>
  </conditionalFormatting>
  <conditionalFormatting sqref="B3:G3">
    <cfRule type="expression" dxfId="46" priority="23">
      <formula>DAY(B3)&gt;8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The year in this cell is automatically updated based on the year entered in cell K2. Calendar below has dates for previous and next month with lighter font shade" sqref="B1:D1" xr:uid="{00000000-0002-0000-0000-000008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Enter Notes in this cell" sqref="E13:H14" xr:uid="{00000000-0002-0000-0000-00000B000000}"/>
    <dataValidation allowBlank="1" showInputMessage="1" showErrorMessage="1" prompt="Enter Notes in the cell at right" sqref="D13:D14" xr:uid="{00000000-0002-0000-0000-00000C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>
      <selection activeCell="K2" sqref="K2"/>
    </sheetView>
  </sheetViews>
  <sheetFormatPr defaultColWidth="8.75" defaultRowHeight="15" x14ac:dyDescent="0.25"/>
  <cols>
    <col min="1" max="1" width="2.75" style="14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s="1" customFormat="1" ht="60" customHeight="1" x14ac:dyDescent="0.25">
      <c r="A1" s="16"/>
      <c r="B1" s="27" t="str">
        <f ca="1">"February "&amp;CalendarYear</f>
        <v>February 2020</v>
      </c>
      <c r="C1" s="27"/>
      <c r="D1" s="27"/>
      <c r="E1" s="3"/>
      <c r="F1" s="3"/>
      <c r="G1" s="3"/>
      <c r="H1" s="4"/>
    </row>
    <row r="2" spans="1:8" s="2" customFormat="1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s="5" customFormat="1" ht="19.5" customHeight="1" x14ac:dyDescent="0.25">
      <c r="A3" s="16"/>
      <c r="B3" s="8">
        <f t="array" aca="1" ref="B3:H3" ca="1">DaysAndWeeks+DATE(CalendarYear,2,1)-WEEKDAY(DATE(CalendarYear,2,1),(WeekStart="Monday")+1)+1</f>
        <v>43856</v>
      </c>
      <c r="C3" s="8">
        <f ca="1"/>
        <v>43857</v>
      </c>
      <c r="D3" s="8">
        <f ca="1"/>
        <v>43858</v>
      </c>
      <c r="E3" s="8">
        <f ca="1"/>
        <v>43859</v>
      </c>
      <c r="F3" s="8">
        <f ca="1"/>
        <v>43860</v>
      </c>
      <c r="G3" s="8">
        <f ca="1"/>
        <v>43861</v>
      </c>
      <c r="H3" s="8">
        <f ca="1"/>
        <v>43862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s="5" customFormat="1" ht="19.5" customHeight="1" x14ac:dyDescent="0.25">
      <c r="A5" s="16"/>
      <c r="B5" s="15">
        <f t="array" aca="1" ref="B5:H5" ca="1">DaysAndWeeks+DATE(CalendarYear,2,1)-WEEKDAY(DATE(CalendarYear,2,1),(WeekStart="Monday")+1)+8</f>
        <v>43863</v>
      </c>
      <c r="C5" s="15">
        <f ca="1"/>
        <v>43864</v>
      </c>
      <c r="D5" s="15">
        <f ca="1"/>
        <v>43865</v>
      </c>
      <c r="E5" s="15">
        <f ca="1"/>
        <v>43866</v>
      </c>
      <c r="F5" s="15">
        <f ca="1"/>
        <v>43867</v>
      </c>
      <c r="G5" s="15">
        <f ca="1"/>
        <v>43868</v>
      </c>
      <c r="H5" s="15">
        <f ca="1"/>
        <v>43869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s="5" customFormat="1" ht="19.5" customHeight="1" x14ac:dyDescent="0.25">
      <c r="A7" s="16"/>
      <c r="B7" s="8">
        <f t="array" aca="1" ref="B7:H7" ca="1">DaysAndWeeks+DATE(CalendarYear,2,1)-WEEKDAY(DATE(CalendarYear,2,1),(WeekStart="Monday")+1)+15</f>
        <v>43870</v>
      </c>
      <c r="C7" s="8">
        <f ca="1"/>
        <v>43871</v>
      </c>
      <c r="D7" s="8">
        <f ca="1"/>
        <v>43872</v>
      </c>
      <c r="E7" s="8">
        <f ca="1"/>
        <v>43873</v>
      </c>
      <c r="F7" s="8">
        <f ca="1"/>
        <v>43874</v>
      </c>
      <c r="G7" s="8">
        <f ca="1"/>
        <v>43875</v>
      </c>
      <c r="H7" s="8">
        <f ca="1"/>
        <v>43876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s="5" customFormat="1" ht="19.5" customHeight="1" x14ac:dyDescent="0.25">
      <c r="A9" s="16"/>
      <c r="B9" s="15">
        <f t="array" aca="1" ref="B9:H9" ca="1">DaysAndWeeks+DATE(CalendarYear,2,1)-WEEKDAY(DATE(CalendarYear,2,1),(WeekStart="Monday")+1)+22</f>
        <v>43877</v>
      </c>
      <c r="C9" s="15">
        <f ca="1"/>
        <v>43878</v>
      </c>
      <c r="D9" s="15">
        <f ca="1"/>
        <v>43879</v>
      </c>
      <c r="E9" s="15">
        <f ca="1"/>
        <v>43880</v>
      </c>
      <c r="F9" s="15">
        <f ca="1"/>
        <v>43881</v>
      </c>
      <c r="G9" s="15">
        <f ca="1"/>
        <v>43882</v>
      </c>
      <c r="H9" s="15">
        <f ca="1"/>
        <v>43883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s="5" customFormat="1" ht="19.5" customHeight="1" x14ac:dyDescent="0.25">
      <c r="A11" s="16"/>
      <c r="B11" s="8">
        <f t="array" aca="1" ref="B11:H11" ca="1">DaysAndWeeks+DATE(CalendarYear,2,1)-WEEKDAY(DATE(CalendarYear,2,1),(WeekStart="Monday")+1)+29</f>
        <v>43884</v>
      </c>
      <c r="C11" s="8">
        <f ca="1"/>
        <v>43885</v>
      </c>
      <c r="D11" s="8">
        <f ca="1"/>
        <v>43886</v>
      </c>
      <c r="E11" s="8">
        <f ca="1"/>
        <v>43887</v>
      </c>
      <c r="F11" s="8">
        <f ca="1"/>
        <v>43888</v>
      </c>
      <c r="G11" s="8">
        <f ca="1"/>
        <v>43889</v>
      </c>
      <c r="H11" s="8">
        <f ca="1"/>
        <v>43890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s="5" customFormat="1" ht="19.5" customHeight="1" x14ac:dyDescent="0.25">
      <c r="A13" s="16"/>
      <c r="B13" s="15">
        <f t="array" aca="1" ref="B13:C13" ca="1">DaysAndWeeks+DATE(CalendarYear,2,1)-WEEKDAY(DATE(CalendarYear,2,1),(WeekStart="Monday")+1)+36</f>
        <v>43891</v>
      </c>
      <c r="C13" s="15">
        <f ca="1"/>
        <v>43892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45" priority="2">
      <formula>AND(DAY(B11)&gt;=1,DAY(B11)&lt;=15)</formula>
    </cfRule>
  </conditionalFormatting>
  <conditionalFormatting sqref="B3:G3">
    <cfRule type="expression" dxfId="4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workbookViewId="0">
      <selection activeCell="K2" sqref="K2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"March "&amp;CalendarYear</f>
        <v>March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DaysAndWeeks+DATE(CalendarYear,3,1)-WEEKDAY(DATE(CalendarYear,3,1),(WeekStart="Monday")+1)+1</f>
        <v>43891</v>
      </c>
      <c r="C3" s="8">
        <f ca="1"/>
        <v>43892</v>
      </c>
      <c r="D3" s="8">
        <f ca="1"/>
        <v>43893</v>
      </c>
      <c r="E3" s="8">
        <f ca="1"/>
        <v>43894</v>
      </c>
      <c r="F3" s="8">
        <f ca="1"/>
        <v>43895</v>
      </c>
      <c r="G3" s="8">
        <f ca="1"/>
        <v>43896</v>
      </c>
      <c r="H3" s="8">
        <f ca="1"/>
        <v>43897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DaysAndWeeks+DATE(CalendarYear,3,1)-WEEKDAY(DATE(CalendarYear,3,1),(WeekStart="Monday")+1)+8</f>
        <v>43898</v>
      </c>
      <c r="C5" s="15">
        <f ca="1"/>
        <v>43899</v>
      </c>
      <c r="D5" s="15">
        <f ca="1"/>
        <v>43900</v>
      </c>
      <c r="E5" s="15">
        <f ca="1"/>
        <v>43901</v>
      </c>
      <c r="F5" s="15">
        <f ca="1"/>
        <v>43902</v>
      </c>
      <c r="G5" s="15">
        <f ca="1"/>
        <v>43903</v>
      </c>
      <c r="H5" s="15">
        <f ca="1"/>
        <v>43904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DaysAndWeeks+DATE(CalendarYear,3,1)-WEEKDAY(DATE(CalendarYear,3,1),(WeekStart="Monday")+1)+15</f>
        <v>43905</v>
      </c>
      <c r="C7" s="8">
        <f ca="1"/>
        <v>43906</v>
      </c>
      <c r="D7" s="8">
        <f ca="1"/>
        <v>43907</v>
      </c>
      <c r="E7" s="8">
        <f ca="1"/>
        <v>43908</v>
      </c>
      <c r="F7" s="8">
        <f ca="1"/>
        <v>43909</v>
      </c>
      <c r="G7" s="8">
        <f ca="1"/>
        <v>43910</v>
      </c>
      <c r="H7" s="8">
        <f ca="1"/>
        <v>43911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DaysAndWeeks+DATE(CalendarYear,3,1)-WEEKDAY(DATE(CalendarYear,3,1),(WeekStart="Monday")+1)+22</f>
        <v>43912</v>
      </c>
      <c r="C9" s="15">
        <f ca="1"/>
        <v>43913</v>
      </c>
      <c r="D9" s="15">
        <f ca="1"/>
        <v>43914</v>
      </c>
      <c r="E9" s="15">
        <f ca="1"/>
        <v>43915</v>
      </c>
      <c r="F9" s="15">
        <f ca="1"/>
        <v>43916</v>
      </c>
      <c r="G9" s="15">
        <f ca="1"/>
        <v>43917</v>
      </c>
      <c r="H9" s="15">
        <f ca="1"/>
        <v>43918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DaysAndWeeks+DATE(CalendarYear,3,1)-WEEKDAY(DATE(CalendarYear,3,1),(WeekStart="Monday")+1)+29</f>
        <v>43919</v>
      </c>
      <c r="C11" s="8">
        <f ca="1"/>
        <v>43920</v>
      </c>
      <c r="D11" s="8">
        <f ca="1"/>
        <v>43921</v>
      </c>
      <c r="E11" s="8">
        <f ca="1"/>
        <v>43922</v>
      </c>
      <c r="F11" s="8">
        <f ca="1"/>
        <v>43923</v>
      </c>
      <c r="G11" s="8">
        <f ca="1"/>
        <v>43924</v>
      </c>
      <c r="H11" s="8">
        <f ca="1"/>
        <v>43925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DaysAndWeeks+DATE(CalendarYear,3,1)-WEEKDAY(DATE(CalendarYear,3,1),(WeekStart="Monday")+1)+36</f>
        <v>43926</v>
      </c>
      <c r="C13" s="15">
        <f ca="1"/>
        <v>43927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43" priority="2">
      <formula>AND(DAY(B11)&gt;=1,DAY(B11)&lt;=15)</formula>
    </cfRule>
  </conditionalFormatting>
  <conditionalFormatting sqref="B3:G3">
    <cfRule type="expression" dxfId="42" priority="1">
      <formula>DAY(B3)&gt;8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workbookViewId="0">
      <selection activeCell="K2" sqref="K2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"April "&amp;CalendarYear</f>
        <v>April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DaysAndWeeks+DATE(CalendarYear,4,1)-WEEKDAY(DATE(CalendarYear,4,1),(WeekStart="Monday")+1)+1</f>
        <v>43919</v>
      </c>
      <c r="C3" s="8">
        <f ca="1"/>
        <v>43920</v>
      </c>
      <c r="D3" s="8">
        <f ca="1"/>
        <v>43921</v>
      </c>
      <c r="E3" s="8">
        <f ca="1"/>
        <v>43922</v>
      </c>
      <c r="F3" s="8">
        <f ca="1"/>
        <v>43923</v>
      </c>
      <c r="G3" s="8">
        <f ca="1"/>
        <v>43924</v>
      </c>
      <c r="H3" s="8">
        <f ca="1"/>
        <v>43925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DaysAndWeeks+DATE(CalendarYear,4,1)-WEEKDAY(DATE(CalendarYear,4,1),(WeekStart="Monday")+1)+8</f>
        <v>43926</v>
      </c>
      <c r="C5" s="15">
        <f ca="1"/>
        <v>43927</v>
      </c>
      <c r="D5" s="15">
        <f ca="1"/>
        <v>43928</v>
      </c>
      <c r="E5" s="15">
        <f ca="1"/>
        <v>43929</v>
      </c>
      <c r="F5" s="15">
        <f ca="1"/>
        <v>43930</v>
      </c>
      <c r="G5" s="15">
        <f ca="1"/>
        <v>43931</v>
      </c>
      <c r="H5" s="15">
        <f ca="1"/>
        <v>43932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DaysAndWeeks+DATE(CalendarYear,4,1)-WEEKDAY(DATE(CalendarYear,4,1),(WeekStart="Monday")+1)+15</f>
        <v>43933</v>
      </c>
      <c r="C7" s="8">
        <f ca="1"/>
        <v>43934</v>
      </c>
      <c r="D7" s="8">
        <f ca="1"/>
        <v>43935</v>
      </c>
      <c r="E7" s="8">
        <f ca="1"/>
        <v>43936</v>
      </c>
      <c r="F7" s="8">
        <f ca="1"/>
        <v>43937</v>
      </c>
      <c r="G7" s="8">
        <f ca="1"/>
        <v>43938</v>
      </c>
      <c r="H7" s="8">
        <f ca="1"/>
        <v>43939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DaysAndWeeks+DATE(CalendarYear,4,1)-WEEKDAY(DATE(CalendarYear,4,1),(WeekStart="Monday")+1)+22</f>
        <v>43940</v>
      </c>
      <c r="C9" s="15">
        <f ca="1"/>
        <v>43941</v>
      </c>
      <c r="D9" s="15">
        <f ca="1"/>
        <v>43942</v>
      </c>
      <c r="E9" s="15">
        <f ca="1"/>
        <v>43943</v>
      </c>
      <c r="F9" s="15">
        <f ca="1"/>
        <v>43944</v>
      </c>
      <c r="G9" s="15">
        <f ca="1"/>
        <v>43945</v>
      </c>
      <c r="H9" s="15">
        <f ca="1"/>
        <v>43946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DaysAndWeeks+DATE(CalendarYear,4,1)-WEEKDAY(DATE(CalendarYear,4,1),(WeekStart="Monday")+1)+29</f>
        <v>43947</v>
      </c>
      <c r="C11" s="8">
        <f ca="1"/>
        <v>43948</v>
      </c>
      <c r="D11" s="8">
        <f ca="1"/>
        <v>43949</v>
      </c>
      <c r="E11" s="8">
        <f ca="1"/>
        <v>43950</v>
      </c>
      <c r="F11" s="8">
        <f ca="1"/>
        <v>43951</v>
      </c>
      <c r="G11" s="8">
        <f ca="1"/>
        <v>43952</v>
      </c>
      <c r="H11" s="8">
        <f ca="1"/>
        <v>43953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DaysAndWeeks+DATE(CalendarYear,4,1)-WEEKDAY(DATE(CalendarYear,4,1),(WeekStart="Monday")+1)+36</f>
        <v>43954</v>
      </c>
      <c r="C13" s="15">
        <f ca="1"/>
        <v>43955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41" priority="2">
      <formula>AND(DAY(B11)&gt;=1,DAY(B11)&lt;=15)</formula>
    </cfRule>
  </conditionalFormatting>
  <conditionalFormatting sqref="B3:G3">
    <cfRule type="expression" dxfId="4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H14"/>
  <sheetViews>
    <sheetView showGridLines="0" workbookViewId="0">
      <selection activeCell="K2" sqref="K2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"May "&amp;CalendarYear</f>
        <v>May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DaysAndWeeks+DATE(CalendarYear,5,1)-WEEKDAY(DATE(CalendarYear,5,1),(WeekStart="Monday")+1)+1</f>
        <v>43947</v>
      </c>
      <c r="C3" s="8">
        <f ca="1"/>
        <v>43948</v>
      </c>
      <c r="D3" s="8">
        <f ca="1"/>
        <v>43949</v>
      </c>
      <c r="E3" s="8">
        <f ca="1"/>
        <v>43950</v>
      </c>
      <c r="F3" s="8">
        <f ca="1"/>
        <v>43951</v>
      </c>
      <c r="G3" s="8">
        <f ca="1"/>
        <v>43952</v>
      </c>
      <c r="H3" s="8">
        <f ca="1"/>
        <v>43953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DaysAndWeeks+DATE(CalendarYear,5,1)-WEEKDAY(DATE(CalendarYear,5,1),(WeekStart="Monday")+1)+8</f>
        <v>43954</v>
      </c>
      <c r="C5" s="15">
        <f ca="1"/>
        <v>43955</v>
      </c>
      <c r="D5" s="15">
        <f ca="1"/>
        <v>43956</v>
      </c>
      <c r="E5" s="15">
        <f ca="1"/>
        <v>43957</v>
      </c>
      <c r="F5" s="15">
        <f ca="1"/>
        <v>43958</v>
      </c>
      <c r="G5" s="15">
        <f ca="1"/>
        <v>43959</v>
      </c>
      <c r="H5" s="15">
        <f ca="1"/>
        <v>43960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DaysAndWeeks+DATE(CalendarYear,5,1)-WEEKDAY(DATE(CalendarYear,5,1),(WeekStart="Monday")+1)+15</f>
        <v>43961</v>
      </c>
      <c r="C7" s="8">
        <f ca="1"/>
        <v>43962</v>
      </c>
      <c r="D7" s="8">
        <f ca="1"/>
        <v>43963</v>
      </c>
      <c r="E7" s="8">
        <f ca="1"/>
        <v>43964</v>
      </c>
      <c r="F7" s="8">
        <f ca="1"/>
        <v>43965</v>
      </c>
      <c r="G7" s="8">
        <f ca="1"/>
        <v>43966</v>
      </c>
      <c r="H7" s="8">
        <f ca="1"/>
        <v>43967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DaysAndWeeks+DATE(CalendarYear,5,1)-WEEKDAY(DATE(CalendarYear,5,1),(WeekStart="Monday")+1)+22</f>
        <v>43968</v>
      </c>
      <c r="C9" s="15">
        <f ca="1"/>
        <v>43969</v>
      </c>
      <c r="D9" s="15">
        <f ca="1"/>
        <v>43970</v>
      </c>
      <c r="E9" s="15">
        <f ca="1"/>
        <v>43971</v>
      </c>
      <c r="F9" s="15">
        <f ca="1"/>
        <v>43972</v>
      </c>
      <c r="G9" s="15">
        <f ca="1"/>
        <v>43973</v>
      </c>
      <c r="H9" s="15">
        <f ca="1"/>
        <v>43974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DaysAndWeeks+DATE(CalendarYear,5,1)-WEEKDAY(DATE(CalendarYear,5,1),(WeekStart="Monday")+1)+29</f>
        <v>43975</v>
      </c>
      <c r="C11" s="8">
        <f ca="1"/>
        <v>43976</v>
      </c>
      <c r="D11" s="8">
        <f ca="1"/>
        <v>43977</v>
      </c>
      <c r="E11" s="8">
        <f ca="1"/>
        <v>43978</v>
      </c>
      <c r="F11" s="8">
        <f ca="1"/>
        <v>43979</v>
      </c>
      <c r="G11" s="8">
        <f ca="1"/>
        <v>43980</v>
      </c>
      <c r="H11" s="8">
        <f ca="1"/>
        <v>43981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DaysAndWeeks+DATE(CalendarYear,5,1)-WEEKDAY(DATE(CalendarYear,5,1),(WeekStart="Monday")+1)+36</f>
        <v>43982</v>
      </c>
      <c r="C13" s="15">
        <f ca="1"/>
        <v>43983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39" priority="2">
      <formula>AND(DAY(B11)&gt;=1,DAY(B11)&lt;=15)</formula>
    </cfRule>
  </conditionalFormatting>
  <conditionalFormatting sqref="B3:G3">
    <cfRule type="expression" dxfId="38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workbookViewId="0">
      <selection activeCell="K2" sqref="K2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"June "&amp;CalendarYear</f>
        <v>June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DaysAndWeeks+DATE(CalendarYear,6,1)-WEEKDAY(DATE(CalendarYear,6,1),(WeekStart="Monday")+1)+1</f>
        <v>43982</v>
      </c>
      <c r="C3" s="8">
        <f ca="1"/>
        <v>43983</v>
      </c>
      <c r="D3" s="8">
        <f ca="1"/>
        <v>43984</v>
      </c>
      <c r="E3" s="8">
        <f ca="1"/>
        <v>43985</v>
      </c>
      <c r="F3" s="8">
        <f ca="1"/>
        <v>43986</v>
      </c>
      <c r="G3" s="8">
        <f ca="1"/>
        <v>43987</v>
      </c>
      <c r="H3" s="8">
        <f ca="1"/>
        <v>43988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DaysAndWeeks+DATE(CalendarYear,6,1)-WEEKDAY(DATE(CalendarYear,6,1),(WeekStart="Monday")+1)+8</f>
        <v>43989</v>
      </c>
      <c r="C5" s="15">
        <f ca="1"/>
        <v>43990</v>
      </c>
      <c r="D5" s="15">
        <f ca="1"/>
        <v>43991</v>
      </c>
      <c r="E5" s="15">
        <f ca="1"/>
        <v>43992</v>
      </c>
      <c r="F5" s="15">
        <f ca="1"/>
        <v>43993</v>
      </c>
      <c r="G5" s="15">
        <f ca="1"/>
        <v>43994</v>
      </c>
      <c r="H5" s="15">
        <f ca="1"/>
        <v>43995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DaysAndWeeks+DATE(CalendarYear,6,1)-WEEKDAY(DATE(CalendarYear,6,1),(WeekStart="Monday")+1)+15</f>
        <v>43996</v>
      </c>
      <c r="C7" s="8">
        <f ca="1"/>
        <v>43997</v>
      </c>
      <c r="D7" s="8">
        <f ca="1"/>
        <v>43998</v>
      </c>
      <c r="E7" s="8">
        <f ca="1"/>
        <v>43999</v>
      </c>
      <c r="F7" s="8">
        <f ca="1"/>
        <v>44000</v>
      </c>
      <c r="G7" s="8">
        <f ca="1"/>
        <v>44001</v>
      </c>
      <c r="H7" s="8">
        <f ca="1"/>
        <v>44002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DaysAndWeeks+DATE(CalendarYear,6,1)-WEEKDAY(DATE(CalendarYear,6,1),(WeekStart="Monday")+1)+22</f>
        <v>44003</v>
      </c>
      <c r="C9" s="15">
        <f ca="1"/>
        <v>44004</v>
      </c>
      <c r="D9" s="15">
        <f ca="1"/>
        <v>44005</v>
      </c>
      <c r="E9" s="15">
        <f ca="1"/>
        <v>44006</v>
      </c>
      <c r="F9" s="15">
        <f ca="1"/>
        <v>44007</v>
      </c>
      <c r="G9" s="15">
        <f ca="1"/>
        <v>44008</v>
      </c>
      <c r="H9" s="15">
        <f ca="1"/>
        <v>44009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DaysAndWeeks+DATE(CalendarYear,6,1)-WEEKDAY(DATE(CalendarYear,6,1),(WeekStart="Monday")+1)+29</f>
        <v>44010</v>
      </c>
      <c r="C11" s="8">
        <f ca="1"/>
        <v>44011</v>
      </c>
      <c r="D11" s="8">
        <f ca="1"/>
        <v>44012</v>
      </c>
      <c r="E11" s="8">
        <f ca="1"/>
        <v>44013</v>
      </c>
      <c r="F11" s="8">
        <f ca="1"/>
        <v>44014</v>
      </c>
      <c r="G11" s="8">
        <f ca="1"/>
        <v>44015</v>
      </c>
      <c r="H11" s="8">
        <f ca="1"/>
        <v>44016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DaysAndWeeks+DATE(CalendarYear,6,1)-WEEKDAY(DATE(CalendarYear,6,1),(WeekStart="Monday")+1)+36</f>
        <v>44017</v>
      </c>
      <c r="C13" s="15">
        <f ca="1"/>
        <v>44018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37" priority="2">
      <formula>AND(DAY(B11)&gt;=1,DAY(B11)&lt;=15)</formula>
    </cfRule>
  </conditionalFormatting>
  <conditionalFormatting sqref="B3:G3">
    <cfRule type="expression" dxfId="3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zoomScaleNormal="100" workbookViewId="0">
      <selection activeCell="K2" sqref="K2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"July "&amp;CalendarYear</f>
        <v>July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DaysAndWeeks+DATE(CalendarYear,7,1)-WEEKDAY(DATE(CalendarYear,7,1),(WeekStart="Monday")+1)+1</f>
        <v>44010</v>
      </c>
      <c r="C3" s="8">
        <f ca="1"/>
        <v>44011</v>
      </c>
      <c r="D3" s="8">
        <f ca="1"/>
        <v>44012</v>
      </c>
      <c r="E3" s="8">
        <f ca="1"/>
        <v>44013</v>
      </c>
      <c r="F3" s="8">
        <f ca="1"/>
        <v>44014</v>
      </c>
      <c r="G3" s="8">
        <f ca="1"/>
        <v>44015</v>
      </c>
      <c r="H3" s="8">
        <f ca="1"/>
        <v>44016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DaysAndWeeks+DATE(CalendarYear,7,1)-WEEKDAY(DATE(CalendarYear,7,1),(WeekStart="Monday")+1)+8</f>
        <v>44017</v>
      </c>
      <c r="C5" s="15">
        <f ca="1"/>
        <v>44018</v>
      </c>
      <c r="D5" s="15">
        <f ca="1"/>
        <v>44019</v>
      </c>
      <c r="E5" s="15">
        <f ca="1"/>
        <v>44020</v>
      </c>
      <c r="F5" s="15">
        <f ca="1"/>
        <v>44021</v>
      </c>
      <c r="G5" s="15">
        <f ca="1"/>
        <v>44022</v>
      </c>
      <c r="H5" s="15">
        <f ca="1"/>
        <v>44023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DaysAndWeeks+DATE(CalendarYear,7,1)-WEEKDAY(DATE(CalendarYear,7,1),(WeekStart="Monday")+1)+15</f>
        <v>44024</v>
      </c>
      <c r="C7" s="8">
        <f ca="1"/>
        <v>44025</v>
      </c>
      <c r="D7" s="8">
        <f ca="1"/>
        <v>44026</v>
      </c>
      <c r="E7" s="8">
        <f ca="1"/>
        <v>44027</v>
      </c>
      <c r="F7" s="8">
        <f ca="1"/>
        <v>44028</v>
      </c>
      <c r="G7" s="8">
        <f ca="1"/>
        <v>44029</v>
      </c>
      <c r="H7" s="8">
        <f ca="1"/>
        <v>44030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DaysAndWeeks+DATE(CalendarYear,7,1)-WEEKDAY(DATE(CalendarYear,7,1),(WeekStart="Monday")+1)+22</f>
        <v>44031</v>
      </c>
      <c r="C9" s="15">
        <f ca="1"/>
        <v>44032</v>
      </c>
      <c r="D9" s="15">
        <f ca="1"/>
        <v>44033</v>
      </c>
      <c r="E9" s="15">
        <f ca="1"/>
        <v>44034</v>
      </c>
      <c r="F9" s="15">
        <f ca="1"/>
        <v>44035</v>
      </c>
      <c r="G9" s="15">
        <f ca="1"/>
        <v>44036</v>
      </c>
      <c r="H9" s="15">
        <f ca="1"/>
        <v>44037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DaysAndWeeks+DATE(CalendarYear,7,1)-WEEKDAY(DATE(CalendarYear,7,1),(WeekStart="Monday")+1)+29</f>
        <v>44038</v>
      </c>
      <c r="C11" s="8">
        <f ca="1"/>
        <v>44039</v>
      </c>
      <c r="D11" s="8">
        <f ca="1"/>
        <v>44040</v>
      </c>
      <c r="E11" s="8">
        <f ca="1"/>
        <v>44041</v>
      </c>
      <c r="F11" s="8">
        <f ca="1"/>
        <v>44042</v>
      </c>
      <c r="G11" s="8">
        <f ca="1"/>
        <v>44043</v>
      </c>
      <c r="H11" s="8">
        <f ca="1"/>
        <v>44044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DaysAndWeeks+DATE(CalendarYear,7,1)-WEEKDAY(DATE(CalendarYear,7,1),(WeekStart="Monday")+1)+36</f>
        <v>44045</v>
      </c>
      <c r="C13" s="15">
        <f ca="1"/>
        <v>44046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35" priority="2">
      <formula>AND(DAY(B11)&gt;=1,DAY(B11)&lt;=15)</formula>
    </cfRule>
  </conditionalFormatting>
  <conditionalFormatting sqref="B3:G3">
    <cfRule type="expression" dxfId="3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FF9-43D5-4CDE-8113-7F7118F2F5AB}">
  <dimension ref="A1:W25"/>
  <sheetViews>
    <sheetView topLeftCell="B1" workbookViewId="0">
      <selection activeCell="J29" sqref="J29"/>
    </sheetView>
  </sheetViews>
  <sheetFormatPr defaultRowHeight="15" x14ac:dyDescent="0.25"/>
  <cols>
    <col min="1" max="1" width="23.125" style="16" bestFit="1" customWidth="1"/>
    <col min="2" max="2" width="7.125" bestFit="1" customWidth="1"/>
    <col min="5" max="5" width="13.75" customWidth="1"/>
    <col min="18" max="18" width="27" customWidth="1"/>
  </cols>
  <sheetData>
    <row r="1" spans="1:23" x14ac:dyDescent="0.25">
      <c r="R1" s="22"/>
    </row>
    <row r="2" spans="1:23" ht="15" customHeight="1" x14ac:dyDescent="0.25">
      <c r="A2" s="28" t="s">
        <v>22</v>
      </c>
      <c r="B2" s="62" t="s">
        <v>16</v>
      </c>
      <c r="C2" s="29" t="s">
        <v>23</v>
      </c>
      <c r="D2" s="30"/>
      <c r="E2" s="31"/>
      <c r="F2" s="44"/>
      <c r="G2" s="45"/>
      <c r="H2" s="46"/>
      <c r="I2" s="44"/>
      <c r="J2" s="45"/>
      <c r="K2" s="46"/>
      <c r="L2" s="44"/>
      <c r="M2" s="45"/>
      <c r="N2" s="46"/>
      <c r="O2" s="44"/>
      <c r="P2" s="45"/>
      <c r="Q2" s="46"/>
      <c r="R2" s="40"/>
    </row>
    <row r="3" spans="1:23" x14ac:dyDescent="0.25">
      <c r="A3" s="28"/>
      <c r="B3" s="63"/>
      <c r="C3" s="32"/>
      <c r="D3" s="33"/>
      <c r="E3" s="34"/>
      <c r="F3" s="47"/>
      <c r="G3" s="48"/>
      <c r="H3" s="49"/>
      <c r="I3" s="47"/>
      <c r="J3" s="48"/>
      <c r="K3" s="49"/>
      <c r="L3" s="47"/>
      <c r="M3" s="48"/>
      <c r="N3" s="49"/>
      <c r="O3" s="47"/>
      <c r="P3" s="48"/>
      <c r="Q3" s="49"/>
      <c r="R3" s="40"/>
    </row>
    <row r="4" spans="1:23" x14ac:dyDescent="0.25">
      <c r="A4" s="28"/>
      <c r="B4" s="63"/>
      <c r="C4" s="32"/>
      <c r="D4" s="33"/>
      <c r="E4" s="34"/>
      <c r="F4" s="47"/>
      <c r="G4" s="48"/>
      <c r="H4" s="49"/>
      <c r="I4" s="47"/>
      <c r="J4" s="48"/>
      <c r="K4" s="49"/>
      <c r="L4" s="47"/>
      <c r="M4" s="48"/>
      <c r="N4" s="49"/>
      <c r="O4" s="47"/>
      <c r="P4" s="48"/>
      <c r="Q4" s="49"/>
      <c r="R4" s="40"/>
    </row>
    <row r="5" spans="1:23" s="16" customFormat="1" x14ac:dyDescent="0.25">
      <c r="A5" s="28"/>
      <c r="B5" s="64"/>
      <c r="C5" s="35"/>
      <c r="D5" s="36"/>
      <c r="E5" s="37"/>
      <c r="F5" s="50"/>
      <c r="G5" s="51"/>
      <c r="H5" s="52"/>
      <c r="I5" s="50"/>
      <c r="J5" s="51"/>
      <c r="K5" s="52"/>
      <c r="L5" s="50"/>
      <c r="M5" s="51"/>
      <c r="N5" s="52"/>
      <c r="O5" s="50"/>
      <c r="P5" s="51"/>
      <c r="Q5" s="52"/>
      <c r="R5" s="40"/>
    </row>
    <row r="6" spans="1:23" ht="15" customHeight="1" x14ac:dyDescent="0.25">
      <c r="A6" s="28"/>
      <c r="B6" s="62" t="s">
        <v>17</v>
      </c>
      <c r="C6" s="53"/>
      <c r="D6" s="54"/>
      <c r="E6" s="55"/>
      <c r="F6" s="53"/>
      <c r="G6" s="54"/>
      <c r="H6" s="55"/>
      <c r="I6" s="53"/>
      <c r="J6" s="54"/>
      <c r="K6" s="55"/>
      <c r="L6" s="53"/>
      <c r="M6" s="54"/>
      <c r="N6" s="55"/>
      <c r="O6" s="53"/>
      <c r="P6" s="54"/>
      <c r="Q6" s="55"/>
      <c r="R6" s="74"/>
    </row>
    <row r="7" spans="1:23" x14ac:dyDescent="0.25">
      <c r="A7" s="28"/>
      <c r="B7" s="63"/>
      <c r="C7" s="56"/>
      <c r="D7" s="57"/>
      <c r="E7" s="58"/>
      <c r="F7" s="56"/>
      <c r="G7" s="57"/>
      <c r="H7" s="58"/>
      <c r="I7" s="56"/>
      <c r="J7" s="57"/>
      <c r="K7" s="58"/>
      <c r="L7" s="56"/>
      <c r="M7" s="57"/>
      <c r="N7" s="58"/>
      <c r="O7" s="56"/>
      <c r="P7" s="57"/>
      <c r="Q7" s="58"/>
      <c r="R7" s="74"/>
    </row>
    <row r="8" spans="1:23" x14ac:dyDescent="0.25">
      <c r="A8" s="28"/>
      <c r="B8" s="63"/>
      <c r="C8" s="56"/>
      <c r="D8" s="57"/>
      <c r="E8" s="58"/>
      <c r="F8" s="56"/>
      <c r="G8" s="57"/>
      <c r="H8" s="58"/>
      <c r="I8" s="56"/>
      <c r="J8" s="57"/>
      <c r="K8" s="58"/>
      <c r="L8" s="56"/>
      <c r="M8" s="57"/>
      <c r="N8" s="58"/>
      <c r="O8" s="56"/>
      <c r="P8" s="57"/>
      <c r="Q8" s="58"/>
      <c r="R8" s="74"/>
    </row>
    <row r="9" spans="1:23" s="16" customFormat="1" x14ac:dyDescent="0.25">
      <c r="A9" s="28"/>
      <c r="B9" s="64"/>
      <c r="C9" s="59"/>
      <c r="D9" s="60"/>
      <c r="E9" s="61"/>
      <c r="F9" s="59"/>
      <c r="G9" s="60"/>
      <c r="H9" s="61"/>
      <c r="I9" s="59"/>
      <c r="J9" s="60"/>
      <c r="K9" s="61"/>
      <c r="L9" s="59"/>
      <c r="M9" s="60"/>
      <c r="N9" s="61"/>
      <c r="O9" s="59"/>
      <c r="P9" s="60"/>
      <c r="Q9" s="61"/>
      <c r="R9" s="74"/>
    </row>
    <row r="10" spans="1:23" x14ac:dyDescent="0.25">
      <c r="B10" s="62" t="s">
        <v>18</v>
      </c>
      <c r="C10" s="65"/>
      <c r="D10" s="66"/>
      <c r="E10" s="67"/>
      <c r="F10" s="65"/>
      <c r="G10" s="66"/>
      <c r="H10" s="67"/>
      <c r="I10" s="65"/>
      <c r="J10" s="66"/>
      <c r="K10" s="67"/>
      <c r="L10" s="65"/>
      <c r="M10" s="66"/>
      <c r="N10" s="67"/>
      <c r="O10" s="65"/>
      <c r="P10" s="66"/>
      <c r="Q10" s="67"/>
    </row>
    <row r="11" spans="1:23" x14ac:dyDescent="0.25">
      <c r="B11" s="63"/>
      <c r="C11" s="68"/>
      <c r="D11" s="69"/>
      <c r="E11" s="70"/>
      <c r="F11" s="68"/>
      <c r="G11" s="69"/>
      <c r="H11" s="70"/>
      <c r="I11" s="68"/>
      <c r="J11" s="69"/>
      <c r="K11" s="70"/>
      <c r="L11" s="68"/>
      <c r="M11" s="69"/>
      <c r="N11" s="70"/>
      <c r="O11" s="68"/>
      <c r="P11" s="69"/>
      <c r="Q11" s="70"/>
      <c r="R11" s="39"/>
      <c r="S11" s="39"/>
      <c r="T11" s="39"/>
      <c r="U11" s="41"/>
      <c r="V11" s="41"/>
      <c r="W11" s="41"/>
    </row>
    <row r="12" spans="1:23" x14ac:dyDescent="0.25">
      <c r="B12" s="63"/>
      <c r="C12" s="68"/>
      <c r="D12" s="69"/>
      <c r="E12" s="70"/>
      <c r="F12" s="68"/>
      <c r="G12" s="69"/>
      <c r="H12" s="70"/>
      <c r="I12" s="68"/>
      <c r="J12" s="69"/>
      <c r="K12" s="70"/>
      <c r="L12" s="68"/>
      <c r="M12" s="69"/>
      <c r="N12" s="70"/>
      <c r="O12" s="68"/>
      <c r="P12" s="69"/>
      <c r="Q12" s="70"/>
      <c r="R12" s="39"/>
      <c r="S12" s="39"/>
      <c r="T12" s="39"/>
      <c r="U12" s="41"/>
      <c r="V12" s="41"/>
      <c r="W12" s="41"/>
    </row>
    <row r="13" spans="1:23" x14ac:dyDescent="0.25">
      <c r="B13" s="64"/>
      <c r="C13" s="71"/>
      <c r="D13" s="72"/>
      <c r="E13" s="73"/>
      <c r="F13" s="71"/>
      <c r="G13" s="72"/>
      <c r="H13" s="73"/>
      <c r="I13" s="71"/>
      <c r="J13" s="72"/>
      <c r="K13" s="73"/>
      <c r="L13" s="71"/>
      <c r="M13" s="72"/>
      <c r="N13" s="73"/>
      <c r="O13" s="71"/>
      <c r="P13" s="72"/>
      <c r="Q13" s="73"/>
      <c r="R13" s="39"/>
      <c r="S13" s="39"/>
      <c r="T13" s="39"/>
      <c r="U13" s="41"/>
      <c r="V13" s="41"/>
      <c r="W13" s="41"/>
    </row>
    <row r="14" spans="1:23" x14ac:dyDescent="0.25">
      <c r="B14" s="62" t="s">
        <v>19</v>
      </c>
      <c r="C14" s="65"/>
      <c r="D14" s="66"/>
      <c r="E14" s="67"/>
      <c r="F14" s="65"/>
      <c r="G14" s="66"/>
      <c r="H14" s="67"/>
      <c r="I14" s="65"/>
      <c r="J14" s="66"/>
      <c r="K14" s="67"/>
      <c r="L14" s="65"/>
      <c r="M14" s="66"/>
      <c r="N14" s="67"/>
      <c r="O14" s="65"/>
      <c r="P14" s="66"/>
      <c r="Q14" s="67"/>
      <c r="R14" s="42"/>
      <c r="S14" s="42"/>
      <c r="T14" s="42"/>
      <c r="U14" s="43"/>
      <c r="V14" s="43"/>
      <c r="W14" s="43"/>
    </row>
    <row r="15" spans="1:23" x14ac:dyDescent="0.25">
      <c r="B15" s="63"/>
      <c r="C15" s="68"/>
      <c r="D15" s="69"/>
      <c r="E15" s="70"/>
      <c r="F15" s="68"/>
      <c r="G15" s="69"/>
      <c r="H15" s="70"/>
      <c r="I15" s="68"/>
      <c r="J15" s="69"/>
      <c r="K15" s="70"/>
      <c r="L15" s="68"/>
      <c r="M15" s="69"/>
      <c r="N15" s="70"/>
      <c r="O15" s="68"/>
      <c r="P15" s="69"/>
      <c r="Q15" s="70"/>
      <c r="R15" s="42"/>
      <c r="S15" s="42"/>
      <c r="T15" s="42"/>
      <c r="U15" s="43"/>
      <c r="V15" s="43"/>
      <c r="W15" s="43"/>
    </row>
    <row r="16" spans="1:23" x14ac:dyDescent="0.25">
      <c r="B16" s="63"/>
      <c r="C16" s="68"/>
      <c r="D16" s="69"/>
      <c r="E16" s="70"/>
      <c r="F16" s="68"/>
      <c r="G16" s="69"/>
      <c r="H16" s="70"/>
      <c r="I16" s="68"/>
      <c r="J16" s="69"/>
      <c r="K16" s="70"/>
      <c r="L16" s="68"/>
      <c r="M16" s="69"/>
      <c r="N16" s="70"/>
      <c r="O16" s="68"/>
      <c r="P16" s="69"/>
      <c r="Q16" s="70"/>
      <c r="R16" s="42"/>
      <c r="S16" s="42"/>
      <c r="T16" s="42"/>
      <c r="U16" s="43"/>
      <c r="V16" s="43"/>
      <c r="W16" s="43"/>
    </row>
    <row r="17" spans="2:23" x14ac:dyDescent="0.25">
      <c r="B17" s="64"/>
      <c r="C17" s="71"/>
      <c r="D17" s="72"/>
      <c r="E17" s="73"/>
      <c r="F17" s="71"/>
      <c r="G17" s="72"/>
      <c r="H17" s="73"/>
      <c r="I17" s="71"/>
      <c r="J17" s="72"/>
      <c r="K17" s="73"/>
      <c r="L17" s="71"/>
      <c r="M17" s="72"/>
      <c r="N17" s="73"/>
      <c r="O17" s="71"/>
      <c r="P17" s="72"/>
      <c r="Q17" s="73"/>
      <c r="R17" s="75"/>
      <c r="S17" s="75"/>
      <c r="T17" s="75"/>
      <c r="U17" s="38"/>
      <c r="V17" s="38"/>
      <c r="W17" s="38"/>
    </row>
    <row r="18" spans="2:23" x14ac:dyDescent="0.25">
      <c r="B18" s="62" t="s">
        <v>20</v>
      </c>
      <c r="C18" s="65"/>
      <c r="D18" s="66"/>
      <c r="E18" s="67"/>
      <c r="F18" s="65"/>
      <c r="G18" s="66"/>
      <c r="H18" s="67"/>
      <c r="I18" s="65"/>
      <c r="J18" s="66"/>
      <c r="K18" s="67"/>
      <c r="L18" s="65"/>
      <c r="M18" s="66"/>
      <c r="N18" s="67"/>
      <c r="O18" s="65"/>
      <c r="P18" s="66"/>
      <c r="Q18" s="67"/>
      <c r="R18" s="75"/>
      <c r="S18" s="75"/>
      <c r="T18" s="75"/>
      <c r="U18" s="38"/>
      <c r="V18" s="38"/>
      <c r="W18" s="38"/>
    </row>
    <row r="19" spans="2:23" x14ac:dyDescent="0.25">
      <c r="B19" s="63"/>
      <c r="C19" s="68"/>
      <c r="D19" s="69"/>
      <c r="E19" s="70"/>
      <c r="F19" s="68"/>
      <c r="G19" s="69"/>
      <c r="H19" s="70"/>
      <c r="I19" s="68"/>
      <c r="J19" s="69"/>
      <c r="K19" s="70"/>
      <c r="L19" s="68"/>
      <c r="M19" s="69"/>
      <c r="N19" s="70"/>
      <c r="O19" s="68"/>
      <c r="P19" s="69"/>
      <c r="Q19" s="70"/>
      <c r="R19" s="75"/>
      <c r="S19" s="75"/>
      <c r="T19" s="75"/>
      <c r="U19" s="38"/>
      <c r="V19" s="38"/>
      <c r="W19" s="38"/>
    </row>
    <row r="20" spans="2:23" x14ac:dyDescent="0.25">
      <c r="B20" s="63"/>
      <c r="C20" s="68"/>
      <c r="D20" s="69"/>
      <c r="E20" s="70"/>
      <c r="F20" s="68"/>
      <c r="G20" s="69"/>
      <c r="H20" s="70"/>
      <c r="I20" s="68"/>
      <c r="J20" s="69"/>
      <c r="K20" s="70"/>
      <c r="L20" s="68"/>
      <c r="M20" s="69"/>
      <c r="N20" s="70"/>
      <c r="O20" s="68"/>
      <c r="P20" s="69"/>
      <c r="Q20" s="70"/>
    </row>
    <row r="21" spans="2:23" x14ac:dyDescent="0.25">
      <c r="B21" s="64"/>
      <c r="C21" s="71"/>
      <c r="D21" s="72"/>
      <c r="E21" s="73"/>
      <c r="F21" s="71"/>
      <c r="G21" s="72"/>
      <c r="H21" s="73"/>
      <c r="I21" s="71"/>
      <c r="J21" s="72"/>
      <c r="K21" s="73"/>
      <c r="L21" s="71"/>
      <c r="M21" s="72"/>
      <c r="N21" s="73"/>
      <c r="O21" s="71"/>
      <c r="P21" s="72"/>
      <c r="Q21" s="73"/>
    </row>
    <row r="22" spans="2:23" x14ac:dyDescent="0.25">
      <c r="B22" s="62" t="s">
        <v>21</v>
      </c>
      <c r="C22" s="65"/>
      <c r="D22" s="66"/>
      <c r="E22" s="67"/>
      <c r="F22" s="65"/>
      <c r="G22" s="66"/>
      <c r="H22" s="67"/>
      <c r="I22" s="65"/>
      <c r="J22" s="66"/>
      <c r="K22" s="67"/>
      <c r="L22" s="65"/>
      <c r="M22" s="66"/>
      <c r="N22" s="67"/>
      <c r="O22" s="65"/>
      <c r="P22" s="66"/>
      <c r="Q22" s="67"/>
    </row>
    <row r="23" spans="2:23" x14ac:dyDescent="0.25">
      <c r="B23" s="63"/>
      <c r="C23" s="68"/>
      <c r="D23" s="69"/>
      <c r="E23" s="70"/>
      <c r="F23" s="68"/>
      <c r="G23" s="69"/>
      <c r="H23" s="70"/>
      <c r="I23" s="68"/>
      <c r="J23" s="69"/>
      <c r="K23" s="70"/>
      <c r="L23" s="68"/>
      <c r="M23" s="69"/>
      <c r="N23" s="70"/>
      <c r="O23" s="68"/>
      <c r="P23" s="69"/>
      <c r="Q23" s="70"/>
    </row>
    <row r="24" spans="2:23" x14ac:dyDescent="0.25">
      <c r="B24" s="63"/>
      <c r="C24" s="68"/>
      <c r="D24" s="69"/>
      <c r="E24" s="70"/>
      <c r="F24" s="68"/>
      <c r="G24" s="69"/>
      <c r="H24" s="70"/>
      <c r="I24" s="68"/>
      <c r="J24" s="69"/>
      <c r="K24" s="70"/>
      <c r="L24" s="68"/>
      <c r="M24" s="69"/>
      <c r="N24" s="70"/>
      <c r="O24" s="68"/>
      <c r="P24" s="69"/>
      <c r="Q24" s="70"/>
    </row>
    <row r="25" spans="2:23" x14ac:dyDescent="0.25">
      <c r="B25" s="64"/>
      <c r="C25" s="71"/>
      <c r="D25" s="72"/>
      <c r="E25" s="73"/>
      <c r="F25" s="71"/>
      <c r="G25" s="72"/>
      <c r="H25" s="73"/>
      <c r="I25" s="71"/>
      <c r="J25" s="72"/>
      <c r="K25" s="73"/>
      <c r="L25" s="71"/>
      <c r="M25" s="72"/>
      <c r="N25" s="73"/>
      <c r="O25" s="71"/>
      <c r="P25" s="72"/>
      <c r="Q25" s="73"/>
    </row>
  </sheetData>
  <mergeCells count="45">
    <mergeCell ref="R6:R9"/>
    <mergeCell ref="L18:N21"/>
    <mergeCell ref="L22:N25"/>
    <mergeCell ref="O10:Q13"/>
    <mergeCell ref="O14:Q17"/>
    <mergeCell ref="O18:Q21"/>
    <mergeCell ref="O22:Q25"/>
    <mergeCell ref="R17:T19"/>
    <mergeCell ref="L10:N13"/>
    <mergeCell ref="L14:N17"/>
    <mergeCell ref="O6:Q9"/>
    <mergeCell ref="F18:H21"/>
    <mergeCell ref="F22:H25"/>
    <mergeCell ref="I10:K13"/>
    <mergeCell ref="I14:K17"/>
    <mergeCell ref="I18:K21"/>
    <mergeCell ref="I22:K25"/>
    <mergeCell ref="B18:B21"/>
    <mergeCell ref="B22:B25"/>
    <mergeCell ref="C10:E13"/>
    <mergeCell ref="C14:E17"/>
    <mergeCell ref="C18:E21"/>
    <mergeCell ref="C22:E25"/>
    <mergeCell ref="B2:B5"/>
    <mergeCell ref="B6:B9"/>
    <mergeCell ref="B10:B13"/>
    <mergeCell ref="B14:B17"/>
    <mergeCell ref="F10:H13"/>
    <mergeCell ref="F14:H17"/>
    <mergeCell ref="A2:A9"/>
    <mergeCell ref="C2:E5"/>
    <mergeCell ref="U17:W19"/>
    <mergeCell ref="R11:T13"/>
    <mergeCell ref="R2:R5"/>
    <mergeCell ref="U11:W13"/>
    <mergeCell ref="R14:T16"/>
    <mergeCell ref="U14:W16"/>
    <mergeCell ref="F2:H5"/>
    <mergeCell ref="I2:K5"/>
    <mergeCell ref="L2:N5"/>
    <mergeCell ref="O2:Q5"/>
    <mergeCell ref="C6:E9"/>
    <mergeCell ref="F6:H9"/>
    <mergeCell ref="I6:K9"/>
    <mergeCell ref="L6:N9"/>
  </mergeCells>
  <phoneticPr fontId="1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9547-0260-40C5-BD95-0E53E81E271C}">
  <dimension ref="A1:B1"/>
  <sheetViews>
    <sheetView tabSelected="1" workbookViewId="0">
      <selection activeCell="B1" sqref="B1"/>
    </sheetView>
  </sheetViews>
  <sheetFormatPr defaultColWidth="68.25"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workbookViewId="0">
      <selection activeCell="C12" sqref="C12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"August "&amp;CalendarYear</f>
        <v>August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DaysAndWeeks+DATE(CalendarYear,8,1)-WEEKDAY(DATE(CalendarYear,8,1),(WeekStart="Monday")+1)+1</f>
        <v>44038</v>
      </c>
      <c r="C3" s="8">
        <f ca="1"/>
        <v>44039</v>
      </c>
      <c r="D3" s="8">
        <f ca="1"/>
        <v>44040</v>
      </c>
      <c r="E3" s="8">
        <f ca="1"/>
        <v>44041</v>
      </c>
      <c r="F3" s="8">
        <f ca="1"/>
        <v>44042</v>
      </c>
      <c r="G3" s="8">
        <f ca="1"/>
        <v>44043</v>
      </c>
      <c r="H3" s="8">
        <f ca="1"/>
        <v>44044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DaysAndWeeks+DATE(CalendarYear,8,1)-WEEKDAY(DATE(CalendarYear,8,1),(WeekStart="Monday")+1)+8</f>
        <v>44045</v>
      </c>
      <c r="C5" s="15">
        <f ca="1"/>
        <v>44046</v>
      </c>
      <c r="D5" s="15">
        <f ca="1"/>
        <v>44047</v>
      </c>
      <c r="E5" s="15">
        <f ca="1"/>
        <v>44048</v>
      </c>
      <c r="F5" s="15">
        <f ca="1"/>
        <v>44049</v>
      </c>
      <c r="G5" s="15">
        <f ca="1"/>
        <v>44050</v>
      </c>
      <c r="H5" s="15">
        <f ca="1"/>
        <v>44051</v>
      </c>
    </row>
    <row r="6" spans="1:8" ht="57.95" customHeight="1" x14ac:dyDescent="0.25">
      <c r="A6" s="16"/>
      <c r="B6" s="19"/>
      <c r="C6" s="19" t="s">
        <v>5</v>
      </c>
      <c r="D6" s="19" t="s">
        <v>5</v>
      </c>
      <c r="E6" s="19" t="s">
        <v>5</v>
      </c>
      <c r="F6" s="19" t="s">
        <v>5</v>
      </c>
      <c r="G6" s="19" t="s">
        <v>5</v>
      </c>
      <c r="H6" s="19"/>
    </row>
    <row r="7" spans="1:8" ht="19.5" customHeight="1" x14ac:dyDescent="0.25">
      <c r="A7" s="16"/>
      <c r="B7" s="8">
        <f t="array" aca="1" ref="B7:H7" ca="1">DaysAndWeeks+DATE(CalendarYear,8,1)-WEEKDAY(DATE(CalendarYear,8,1),(WeekStart="Monday")+1)+15</f>
        <v>44052</v>
      </c>
      <c r="C7" s="8">
        <f ca="1"/>
        <v>44053</v>
      </c>
      <c r="D7" s="8">
        <f ca="1"/>
        <v>44054</v>
      </c>
      <c r="E7" s="8">
        <f ca="1"/>
        <v>44055</v>
      </c>
      <c r="F7" s="8">
        <f ca="1"/>
        <v>44056</v>
      </c>
      <c r="G7" s="8">
        <f ca="1"/>
        <v>44057</v>
      </c>
      <c r="H7" s="8">
        <f ca="1"/>
        <v>44058</v>
      </c>
    </row>
    <row r="8" spans="1:8" ht="57.95" customHeight="1" x14ac:dyDescent="0.25">
      <c r="A8" s="16"/>
      <c r="B8" s="16"/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</row>
    <row r="9" spans="1:8" ht="19.5" customHeight="1" x14ac:dyDescent="0.25">
      <c r="A9" s="16"/>
      <c r="B9" s="15">
        <f t="array" aca="1" ref="B9:H9" ca="1">DaysAndWeeks+DATE(CalendarYear,8,1)-WEEKDAY(DATE(CalendarYear,8,1),(WeekStart="Monday")+1)+22</f>
        <v>44059</v>
      </c>
      <c r="C9" s="15">
        <f ca="1"/>
        <v>44060</v>
      </c>
      <c r="D9" s="15">
        <f ca="1"/>
        <v>44061</v>
      </c>
      <c r="E9" s="15">
        <f ca="1"/>
        <v>44062</v>
      </c>
      <c r="F9" s="15">
        <f ca="1"/>
        <v>44063</v>
      </c>
      <c r="G9" s="15">
        <f ca="1"/>
        <v>44064</v>
      </c>
      <c r="H9" s="15">
        <f ca="1"/>
        <v>44065</v>
      </c>
    </row>
    <row r="10" spans="1:8" ht="57.95" customHeight="1" x14ac:dyDescent="0.25">
      <c r="A10" s="16"/>
      <c r="B10" s="19"/>
      <c r="C10" s="19" t="s">
        <v>6</v>
      </c>
      <c r="D10" s="19" t="s">
        <v>6</v>
      </c>
      <c r="E10" s="19" t="s">
        <v>6</v>
      </c>
      <c r="F10" s="19" t="s">
        <v>6</v>
      </c>
      <c r="G10" s="19" t="s">
        <v>6</v>
      </c>
      <c r="H10" s="19"/>
    </row>
    <row r="11" spans="1:8" ht="19.5" customHeight="1" x14ac:dyDescent="0.25">
      <c r="A11" s="16"/>
      <c r="B11" s="8">
        <f t="array" aca="1" ref="B11:H11" ca="1">DaysAndWeeks+DATE(CalendarYear,8,1)-WEEKDAY(DATE(CalendarYear,8,1),(WeekStart="Monday")+1)+29</f>
        <v>44066</v>
      </c>
      <c r="C11" s="8">
        <f ca="1"/>
        <v>44067</v>
      </c>
      <c r="D11" s="8">
        <f ca="1"/>
        <v>44068</v>
      </c>
      <c r="E11" s="8">
        <f ca="1"/>
        <v>44069</v>
      </c>
      <c r="F11" s="8">
        <f ca="1"/>
        <v>44070</v>
      </c>
      <c r="G11" s="8">
        <f ca="1"/>
        <v>44071</v>
      </c>
      <c r="H11" s="8">
        <f ca="1"/>
        <v>44072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DaysAndWeeks+DATE(CalendarYear,8,1)-WEEKDAY(DATE(CalendarYear,8,1),(WeekStart="Monday")+1)+36</f>
        <v>44073</v>
      </c>
      <c r="C13" s="15">
        <f ca="1"/>
        <v>44074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33" priority="2">
      <formula>AND(DAY(B11)&gt;=1,DAY(B11)&lt;=15)</formula>
    </cfRule>
  </conditionalFormatting>
  <conditionalFormatting sqref="B3:G3">
    <cfRule type="expression" dxfId="3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Enter Notes in the cell at right" sqref="D13:D14" xr:uid="{00000000-0002-0000-0700-000002000000}"/>
    <dataValidation allowBlank="1" showInputMessage="1" showErrorMessage="1" prompt="Enter Notes in this cell" sqref="E13:H14" xr:uid="{00000000-0002-0000-0700-000003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workbookViewId="0">
      <selection activeCell="C6" sqref="C6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  <col min="10" max="10" width="12" customWidth="1"/>
  </cols>
  <sheetData>
    <row r="1" spans="1:8" ht="60" customHeight="1" x14ac:dyDescent="0.25">
      <c r="A1" s="16"/>
      <c r="B1" s="27" t="str">
        <f ca="1">"September "&amp;CalendarYear</f>
        <v>September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DaysAndWeeks+DATE(CalendarYear,9,1)-WEEKDAY(DATE(CalendarYear,9,1),(WeekStart="Monday")+1)+1</f>
        <v>44073</v>
      </c>
      <c r="C3" s="8">
        <f ca="1"/>
        <v>44074</v>
      </c>
      <c r="D3" s="8">
        <f ca="1"/>
        <v>44075</v>
      </c>
      <c r="E3" s="8">
        <f ca="1"/>
        <v>44076</v>
      </c>
      <c r="F3" s="8">
        <f ca="1"/>
        <v>44077</v>
      </c>
      <c r="G3" s="8">
        <f ca="1"/>
        <v>44078</v>
      </c>
      <c r="H3" s="8">
        <f ca="1"/>
        <v>44079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DaysAndWeeks+DATE(CalendarYear,9,1)-WEEKDAY(DATE(CalendarYear,9,1),(WeekStart="Monday")+1)+8</f>
        <v>44080</v>
      </c>
      <c r="C5" s="15">
        <f ca="1"/>
        <v>44081</v>
      </c>
      <c r="D5" s="15">
        <f ca="1"/>
        <v>44082</v>
      </c>
      <c r="E5" s="15">
        <f ca="1"/>
        <v>44083</v>
      </c>
      <c r="F5" s="15">
        <f ca="1"/>
        <v>44084</v>
      </c>
      <c r="G5" s="15">
        <f ca="1"/>
        <v>44085</v>
      </c>
      <c r="H5" s="15">
        <f ca="1"/>
        <v>44086</v>
      </c>
    </row>
    <row r="6" spans="1:8" ht="57.95" customHeight="1" x14ac:dyDescent="0.25">
      <c r="A6" s="16"/>
      <c r="B6" s="19"/>
      <c r="C6" s="19" t="s">
        <v>7</v>
      </c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DaysAndWeeks+DATE(CalendarYear,9,1)-WEEKDAY(DATE(CalendarYear,9,1),(WeekStart="Monday")+1)+15</f>
        <v>44087</v>
      </c>
      <c r="C7" s="8">
        <f ca="1"/>
        <v>44088</v>
      </c>
      <c r="D7" s="8">
        <f ca="1"/>
        <v>44089</v>
      </c>
      <c r="E7" s="8">
        <f ca="1"/>
        <v>44090</v>
      </c>
      <c r="F7" s="8">
        <f ca="1"/>
        <v>44091</v>
      </c>
      <c r="G7" s="8">
        <f ca="1"/>
        <v>44092</v>
      </c>
      <c r="H7" s="8">
        <f ca="1"/>
        <v>44093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DaysAndWeeks+DATE(CalendarYear,9,1)-WEEKDAY(DATE(CalendarYear,9,1),(WeekStart="Monday")+1)+22</f>
        <v>44094</v>
      </c>
      <c r="C9" s="15">
        <f ca="1"/>
        <v>44095</v>
      </c>
      <c r="D9" s="15">
        <f ca="1"/>
        <v>44096</v>
      </c>
      <c r="E9" s="15">
        <f ca="1"/>
        <v>44097</v>
      </c>
      <c r="F9" s="15">
        <f ca="1"/>
        <v>44098</v>
      </c>
      <c r="G9" s="15">
        <f ca="1"/>
        <v>44099</v>
      </c>
      <c r="H9" s="15">
        <f ca="1"/>
        <v>44100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DaysAndWeeks+DATE(CalendarYear,9,1)-WEEKDAY(DATE(CalendarYear,9,1),(WeekStart="Monday")+1)+29</f>
        <v>44101</v>
      </c>
      <c r="C11" s="8">
        <f ca="1"/>
        <v>44102</v>
      </c>
      <c r="D11" s="8">
        <f ca="1"/>
        <v>44103</v>
      </c>
      <c r="E11" s="8">
        <f ca="1"/>
        <v>44104</v>
      </c>
      <c r="F11" s="8">
        <f ca="1"/>
        <v>44105</v>
      </c>
      <c r="G11" s="8">
        <f ca="1"/>
        <v>44106</v>
      </c>
      <c r="H11" s="8">
        <f ca="1"/>
        <v>44107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DaysAndWeeks+DATE(CalendarYear,9,1)-WEEKDAY(DATE(CalendarYear,9,1),(WeekStart="Monday")+1)+36</f>
        <v>44108</v>
      </c>
      <c r="C13" s="15">
        <f ca="1"/>
        <v>44109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31" priority="2">
      <formula>AND(DAY(B11)&gt;=1,DAY(B11)&lt;=15)</formula>
    </cfRule>
  </conditionalFormatting>
  <conditionalFormatting sqref="B3:G3">
    <cfRule type="expression" dxfId="3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workbookViewId="0">
      <selection activeCell="K8" sqref="K8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</cols>
  <sheetData>
    <row r="1" spans="1:8" ht="60" customHeight="1" x14ac:dyDescent="0.25">
      <c r="A1" s="16"/>
      <c r="B1" s="27" t="str">
        <f ca="1">"October "&amp;CalendarYear</f>
        <v>October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DaysAndWeeks+DATE(CalendarYear,10,1)-WEEKDAY(DATE(CalendarYear,10,1),(WeekStart="Monday")+1)+1</f>
        <v>44101</v>
      </c>
      <c r="C3" s="8">
        <f ca="1"/>
        <v>44102</v>
      </c>
      <c r="D3" s="8">
        <f ca="1"/>
        <v>44103</v>
      </c>
      <c r="E3" s="8">
        <f ca="1"/>
        <v>44104</v>
      </c>
      <c r="F3" s="8">
        <f ca="1"/>
        <v>44105</v>
      </c>
      <c r="G3" s="8">
        <f ca="1"/>
        <v>44106</v>
      </c>
      <c r="H3" s="8">
        <f ca="1"/>
        <v>44107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DaysAndWeeks+DATE(CalendarYear,10,1)-WEEKDAY(DATE(CalendarYear,10,1),(WeekStart="Monday")+1)+8</f>
        <v>44108</v>
      </c>
      <c r="C5" s="15">
        <f ca="1"/>
        <v>44109</v>
      </c>
      <c r="D5" s="15">
        <f ca="1"/>
        <v>44110</v>
      </c>
      <c r="E5" s="15">
        <f ca="1"/>
        <v>44111</v>
      </c>
      <c r="F5" s="15">
        <f ca="1"/>
        <v>44112</v>
      </c>
      <c r="G5" s="15">
        <f ca="1"/>
        <v>44113</v>
      </c>
      <c r="H5" s="15">
        <f ca="1"/>
        <v>44114</v>
      </c>
    </row>
    <row r="6" spans="1:8" ht="57.95" customHeight="1" x14ac:dyDescent="0.25">
      <c r="A6" s="16"/>
      <c r="B6" s="19"/>
      <c r="C6" s="19"/>
      <c r="D6" s="19"/>
      <c r="E6" s="19"/>
      <c r="F6" s="19"/>
      <c r="G6" s="19" t="s">
        <v>10</v>
      </c>
      <c r="H6" s="19"/>
    </row>
    <row r="7" spans="1:8" ht="19.5" customHeight="1" x14ac:dyDescent="0.25">
      <c r="A7" s="16"/>
      <c r="B7" s="8">
        <f t="array" aca="1" ref="B7:H7" ca="1">DaysAndWeeks+DATE(CalendarYear,10,1)-WEEKDAY(DATE(CalendarYear,10,1),(WeekStart="Monday")+1)+15</f>
        <v>44115</v>
      </c>
      <c r="C7" s="8">
        <f ca="1"/>
        <v>44116</v>
      </c>
      <c r="D7" s="8">
        <f ca="1"/>
        <v>44117</v>
      </c>
      <c r="E7" s="8">
        <f ca="1"/>
        <v>44118</v>
      </c>
      <c r="F7" s="8">
        <f ca="1"/>
        <v>44119</v>
      </c>
      <c r="G7" s="8">
        <f ca="1"/>
        <v>44120</v>
      </c>
      <c r="H7" s="8">
        <f ca="1"/>
        <v>44121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DaysAndWeeks+DATE(CalendarYear,10,1)-WEEKDAY(DATE(CalendarYear,10,1),(WeekStart="Monday")+1)+22</f>
        <v>44122</v>
      </c>
      <c r="C9" s="15">
        <f ca="1"/>
        <v>44123</v>
      </c>
      <c r="D9" s="15">
        <f ca="1"/>
        <v>44124</v>
      </c>
      <c r="E9" s="15">
        <f ca="1"/>
        <v>44125</v>
      </c>
      <c r="F9" s="15">
        <f ca="1"/>
        <v>44126</v>
      </c>
      <c r="G9" s="15">
        <f ca="1"/>
        <v>44127</v>
      </c>
      <c r="H9" s="15">
        <f ca="1"/>
        <v>44128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DaysAndWeeks+DATE(CalendarYear,10,1)-WEEKDAY(DATE(CalendarYear,10,1),(WeekStart="Monday")+1)+29</f>
        <v>44129</v>
      </c>
      <c r="C11" s="8">
        <f ca="1"/>
        <v>44130</v>
      </c>
      <c r="D11" s="8">
        <f ca="1"/>
        <v>44131</v>
      </c>
      <c r="E11" s="8">
        <f ca="1"/>
        <v>44132</v>
      </c>
      <c r="F11" s="8">
        <f ca="1"/>
        <v>44133</v>
      </c>
      <c r="G11" s="8">
        <f ca="1"/>
        <v>44134</v>
      </c>
      <c r="H11" s="8">
        <f ca="1"/>
        <v>44135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DaysAndWeeks+DATE(CalendarYear,10,1)-WEEKDAY(DATE(CalendarYear,10,1),(WeekStart="Monday")+1)+36</f>
        <v>44136</v>
      </c>
      <c r="C13" s="15">
        <f ca="1"/>
        <v>44137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29" priority="2">
      <formula>AND(DAY(B11)&gt;=1,DAY(B11)&lt;=15)</formula>
    </cfRule>
  </conditionalFormatting>
  <conditionalFormatting sqref="B3:G3">
    <cfRule type="expression" dxfId="28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workbookViewId="0">
      <selection activeCell="G20" sqref="G20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</cols>
  <sheetData>
    <row r="1" spans="1:8" ht="60" customHeight="1" x14ac:dyDescent="0.25">
      <c r="A1" s="16"/>
      <c r="B1" s="27" t="str">
        <f ca="1">"November "&amp;CalendarYear</f>
        <v>November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DaysAndWeeks+DATE(CalendarYear,11,1)-WEEKDAY(DATE(CalendarYear,11,1),(WeekStart="Monday")+1)+1</f>
        <v>44136</v>
      </c>
      <c r="C3" s="8">
        <f ca="1"/>
        <v>44137</v>
      </c>
      <c r="D3" s="8">
        <f ca="1"/>
        <v>44138</v>
      </c>
      <c r="E3" s="8">
        <f ca="1"/>
        <v>44139</v>
      </c>
      <c r="F3" s="8">
        <f ca="1"/>
        <v>44140</v>
      </c>
      <c r="G3" s="8">
        <f ca="1"/>
        <v>44141</v>
      </c>
      <c r="H3" s="8">
        <f ca="1"/>
        <v>44142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DaysAndWeeks+DATE(CalendarYear,11,1)-WEEKDAY(DATE(CalendarYear,11,1),(WeekStart="Monday")+1)+8</f>
        <v>44143</v>
      </c>
      <c r="C5" s="15">
        <f ca="1"/>
        <v>44144</v>
      </c>
      <c r="D5" s="15">
        <f ca="1"/>
        <v>44145</v>
      </c>
      <c r="E5" s="15">
        <f ca="1"/>
        <v>44146</v>
      </c>
      <c r="F5" s="15">
        <f ca="1"/>
        <v>44147</v>
      </c>
      <c r="G5" s="15">
        <f ca="1"/>
        <v>44148</v>
      </c>
      <c r="H5" s="15">
        <f ca="1"/>
        <v>44149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DaysAndWeeks+DATE(CalendarYear,11,1)-WEEKDAY(DATE(CalendarYear,11,1),(WeekStart="Monday")+1)+15</f>
        <v>44150</v>
      </c>
      <c r="C7" s="8">
        <f ca="1"/>
        <v>44151</v>
      </c>
      <c r="D7" s="8">
        <f ca="1"/>
        <v>44152</v>
      </c>
      <c r="E7" s="8">
        <f ca="1"/>
        <v>44153</v>
      </c>
      <c r="F7" s="8">
        <f ca="1"/>
        <v>44154</v>
      </c>
      <c r="G7" s="8">
        <f ca="1"/>
        <v>44155</v>
      </c>
      <c r="H7" s="8">
        <f ca="1"/>
        <v>44156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DaysAndWeeks+DATE(CalendarYear,11,1)-WEEKDAY(DATE(CalendarYear,11,1),(WeekStart="Monday")+1)+22</f>
        <v>44157</v>
      </c>
      <c r="C9" s="15">
        <f ca="1"/>
        <v>44158</v>
      </c>
      <c r="D9" s="15">
        <f ca="1"/>
        <v>44159</v>
      </c>
      <c r="E9" s="15">
        <f ca="1"/>
        <v>44160</v>
      </c>
      <c r="F9" s="15">
        <f ca="1"/>
        <v>44161</v>
      </c>
      <c r="G9" s="15">
        <f ca="1"/>
        <v>44162</v>
      </c>
      <c r="H9" s="15">
        <f ca="1"/>
        <v>44163</v>
      </c>
    </row>
    <row r="10" spans="1:8" ht="57.95" customHeight="1" x14ac:dyDescent="0.25">
      <c r="A10" s="16"/>
      <c r="B10" s="19"/>
      <c r="C10" s="19" t="s">
        <v>8</v>
      </c>
      <c r="D10" s="20" t="s">
        <v>8</v>
      </c>
      <c r="E10" s="20" t="s">
        <v>8</v>
      </c>
      <c r="F10" s="20" t="s">
        <v>8</v>
      </c>
      <c r="G10" s="20" t="s">
        <v>8</v>
      </c>
      <c r="H10" s="19"/>
    </row>
    <row r="11" spans="1:8" ht="19.5" customHeight="1" x14ac:dyDescent="0.25">
      <c r="A11" s="16"/>
      <c r="B11" s="8">
        <f t="array" aca="1" ref="B11:H11" ca="1">DaysAndWeeks+DATE(CalendarYear,11,1)-WEEKDAY(DATE(CalendarYear,11,1),(WeekStart="Monday")+1)+29</f>
        <v>44164</v>
      </c>
      <c r="C11" s="8">
        <f ca="1"/>
        <v>44165</v>
      </c>
      <c r="D11" s="8">
        <f ca="1"/>
        <v>44166</v>
      </c>
      <c r="E11" s="8">
        <f ca="1"/>
        <v>44167</v>
      </c>
      <c r="F11" s="8">
        <f ca="1"/>
        <v>44168</v>
      </c>
      <c r="G11" s="8">
        <f ca="1"/>
        <v>44169</v>
      </c>
      <c r="H11" s="8">
        <f ca="1"/>
        <v>44170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DaysAndWeeks+DATE(CalendarYear,11,1)-WEEKDAY(DATE(CalendarYear,11,1),(WeekStart="Monday")+1)+36</f>
        <v>44171</v>
      </c>
      <c r="C13" s="15">
        <f ca="1"/>
        <v>44172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27" priority="2">
      <formula>AND(DAY(B11)&gt;=1,DAY(B11)&lt;=15)</formula>
    </cfRule>
  </conditionalFormatting>
  <conditionalFormatting sqref="B3:G3">
    <cfRule type="expression" dxfId="2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workbookViewId="0">
      <selection activeCell="F18" sqref="F18"/>
    </sheetView>
  </sheetViews>
  <sheetFormatPr defaultColWidth="8.75" defaultRowHeight="15" x14ac:dyDescent="0.25"/>
  <cols>
    <col min="1" max="1" width="2.75" customWidth="1"/>
    <col min="2" max="2" width="18.25" customWidth="1"/>
    <col min="3" max="8" width="17.625" customWidth="1"/>
    <col min="9" max="9" width="2.75" customWidth="1"/>
  </cols>
  <sheetData>
    <row r="1" spans="1:8" ht="60" customHeight="1" x14ac:dyDescent="0.25">
      <c r="A1" s="16"/>
      <c r="B1" s="27" t="str">
        <f ca="1">"December "&amp;CalendarYear</f>
        <v>December 2020</v>
      </c>
      <c r="C1" s="27"/>
      <c r="D1" s="27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DaysAndWeeks+DATE(CalendarYear,12,1)-WEEKDAY(DATE(CalendarYear,12,1),(WeekStart="Monday")+1)+1</f>
        <v>44164</v>
      </c>
      <c r="C3" s="8">
        <f ca="1"/>
        <v>44165</v>
      </c>
      <c r="D3" s="8">
        <f ca="1"/>
        <v>44166</v>
      </c>
      <c r="E3" s="8">
        <f ca="1"/>
        <v>44167</v>
      </c>
      <c r="F3" s="8">
        <f ca="1"/>
        <v>44168</v>
      </c>
      <c r="G3" s="8">
        <f ca="1"/>
        <v>44169</v>
      </c>
      <c r="H3" s="8">
        <f ca="1"/>
        <v>44170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DaysAndWeeks+DATE(CalendarYear,12,1)-WEEKDAY(DATE(CalendarYear,12,1),(WeekStart="Monday")+1)+8</f>
        <v>44171</v>
      </c>
      <c r="C5" s="15">
        <f ca="1"/>
        <v>44172</v>
      </c>
      <c r="D5" s="15">
        <f ca="1"/>
        <v>44173</v>
      </c>
      <c r="E5" s="15">
        <f ca="1"/>
        <v>44174</v>
      </c>
      <c r="F5" s="15">
        <f ca="1"/>
        <v>44175</v>
      </c>
      <c r="G5" s="15">
        <f ca="1"/>
        <v>44176</v>
      </c>
      <c r="H5" s="15">
        <f ca="1"/>
        <v>44177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DaysAndWeeks+DATE(CalendarYear,12,1)-WEEKDAY(DATE(CalendarYear,12,1),(WeekStart="Monday")+1)+15</f>
        <v>44178</v>
      </c>
      <c r="C7" s="8">
        <f ca="1"/>
        <v>44179</v>
      </c>
      <c r="D7" s="8">
        <f ca="1"/>
        <v>44180</v>
      </c>
      <c r="E7" s="8">
        <f ca="1"/>
        <v>44181</v>
      </c>
      <c r="F7" s="8">
        <f ca="1"/>
        <v>44182</v>
      </c>
      <c r="G7" s="8">
        <f ca="1"/>
        <v>44183</v>
      </c>
      <c r="H7" s="8">
        <f ca="1"/>
        <v>44184</v>
      </c>
    </row>
    <row r="8" spans="1:8" ht="57.95" customHeight="1" x14ac:dyDescent="0.25">
      <c r="A8" s="16"/>
      <c r="B8" s="16"/>
      <c r="C8" s="16" t="s">
        <v>11</v>
      </c>
      <c r="D8" s="16" t="s">
        <v>11</v>
      </c>
      <c r="E8" s="16" t="s">
        <v>11</v>
      </c>
      <c r="F8" s="16" t="s">
        <v>11</v>
      </c>
      <c r="G8" s="16" t="s">
        <v>11</v>
      </c>
      <c r="H8" s="16"/>
    </row>
    <row r="9" spans="1:8" ht="19.5" customHeight="1" x14ac:dyDescent="0.25">
      <c r="A9" s="16"/>
      <c r="B9" s="15">
        <f t="array" aca="1" ref="B9:H9" ca="1">DaysAndWeeks+DATE(CalendarYear,12,1)-WEEKDAY(DATE(CalendarYear,12,1),(WeekStart="Monday")+1)+22</f>
        <v>44185</v>
      </c>
      <c r="C9" s="15">
        <f ca="1"/>
        <v>44186</v>
      </c>
      <c r="D9" s="15">
        <f ca="1"/>
        <v>44187</v>
      </c>
      <c r="E9" s="15">
        <f ca="1"/>
        <v>44188</v>
      </c>
      <c r="F9" s="15">
        <f ca="1"/>
        <v>44189</v>
      </c>
      <c r="G9" s="15">
        <f ca="1"/>
        <v>44190</v>
      </c>
      <c r="H9" s="15">
        <f ca="1"/>
        <v>44191</v>
      </c>
    </row>
    <row r="10" spans="1:8" ht="57.95" customHeight="1" x14ac:dyDescent="0.25">
      <c r="A10" s="16"/>
      <c r="B10" s="19"/>
      <c r="C10" s="19" t="s">
        <v>9</v>
      </c>
      <c r="D10" s="20" t="s">
        <v>9</v>
      </c>
      <c r="E10" s="20" t="s">
        <v>9</v>
      </c>
      <c r="F10" s="20" t="s">
        <v>9</v>
      </c>
      <c r="G10" s="20" t="s">
        <v>9</v>
      </c>
      <c r="H10" s="19"/>
    </row>
    <row r="11" spans="1:8" ht="19.5" customHeight="1" x14ac:dyDescent="0.25">
      <c r="A11" s="16"/>
      <c r="B11" s="8">
        <f t="array" aca="1" ref="B11:H11" ca="1">DaysAndWeeks+DATE(CalendarYear,12,1)-WEEKDAY(DATE(CalendarYear,12,1),(WeekStart="Monday")+1)+29</f>
        <v>44192</v>
      </c>
      <c r="C11" s="8">
        <f ca="1"/>
        <v>44193</v>
      </c>
      <c r="D11" s="8">
        <f ca="1"/>
        <v>44194</v>
      </c>
      <c r="E11" s="8">
        <f ca="1"/>
        <v>44195</v>
      </c>
      <c r="F11" s="8">
        <f ca="1"/>
        <v>44196</v>
      </c>
      <c r="G11" s="8">
        <f ca="1"/>
        <v>44197</v>
      </c>
      <c r="H11" s="8">
        <f ca="1"/>
        <v>44198</v>
      </c>
    </row>
    <row r="12" spans="1:8" ht="57.95" customHeight="1" x14ac:dyDescent="0.25">
      <c r="A12" s="16"/>
      <c r="B12" s="16"/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/>
    </row>
    <row r="13" spans="1:8" ht="19.5" customHeight="1" x14ac:dyDescent="0.25">
      <c r="A13" s="16"/>
      <c r="B13" s="15">
        <f t="array" aca="1" ref="B13:C13" ca="1">DaysAndWeeks+DATE(CalendarYear,12,1)-WEEKDAY(DATE(CalendarYear,12,1),(WeekStart="Monday")+1)+36</f>
        <v>44199</v>
      </c>
      <c r="C13" s="15">
        <f ca="1"/>
        <v>44200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A14" s="16"/>
      <c r="B14" s="19"/>
      <c r="C14" s="19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25" priority="2">
      <formula>AND(DAY(B11)&gt;=1,DAY(B11)&lt;=15)</formula>
    </cfRule>
  </conditionalFormatting>
  <conditionalFormatting sqref="B3:G3">
    <cfRule type="expression" dxfId="2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090A-690B-441A-B865-F8FF131A87F4}">
  <sheetPr>
    <tabColor theme="4" tint="-0.499984740745262"/>
    <pageSetUpPr autoPageBreaks="0" fitToPage="1"/>
  </sheetPr>
  <dimension ref="A1:K14"/>
  <sheetViews>
    <sheetView showGridLines="0" zoomScaleNormal="10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5.625" style="16" customWidth="1"/>
    <col min="11" max="11" width="13.625" style="16" customWidth="1"/>
    <col min="12" max="16384" width="8.75" style="16"/>
  </cols>
  <sheetData>
    <row r="1" spans="1:11" s="1" customFormat="1" ht="60" customHeight="1" x14ac:dyDescent="0.25">
      <c r="A1" s="16"/>
      <c r="B1" s="26" t="str">
        <f>"January "&amp;NextYear</f>
        <v>January 2021</v>
      </c>
      <c r="C1" s="26"/>
      <c r="D1" s="26"/>
      <c r="E1" s="3"/>
      <c r="F1" s="3"/>
      <c r="G1" s="3"/>
      <c r="H1" s="7"/>
      <c r="J1" s="25" t="s">
        <v>0</v>
      </c>
      <c r="K1" s="25"/>
    </row>
    <row r="2" spans="1:11" s="2" customFormat="1" ht="21.75" customHeight="1" thickBot="1" x14ac:dyDescent="0.4">
      <c r="A2" s="16"/>
      <c r="B2" s="12" t="str">
        <f>WeekStart</f>
        <v>SUNDAY</v>
      </c>
      <c r="C2" s="12" t="str">
        <f t="shared" ref="C2:H2" si="0">UPPER(TEXT(C3,"dddd"))</f>
        <v>MONDAY</v>
      </c>
      <c r="D2" s="12" t="str">
        <f>UPPER(TEXT(D3,"dddd"))</f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  <c r="J2" s="18" t="s">
        <v>1</v>
      </c>
      <c r="K2" s="13">
        <v>2021</v>
      </c>
    </row>
    <row r="3" spans="1:11" s="5" customFormat="1" ht="19.5" customHeight="1" x14ac:dyDescent="0.35">
      <c r="A3" s="16"/>
      <c r="B3" s="8">
        <f t="array" ref="B3:H3">DaysAndWeeks+DATE(NextYear,1,1)-WEEKDAY(DATE(NextYear,1,1),(WeekStart="Monday")+1)+1</f>
        <v>44192</v>
      </c>
      <c r="C3" s="8">
        <v>44193</v>
      </c>
      <c r="D3" s="8">
        <v>44194</v>
      </c>
      <c r="E3" s="8">
        <v>44195</v>
      </c>
      <c r="F3" s="8">
        <v>44196</v>
      </c>
      <c r="G3" s="8">
        <v>44197</v>
      </c>
      <c r="H3" s="8">
        <v>44198</v>
      </c>
      <c r="J3" s="18" t="s">
        <v>2</v>
      </c>
      <c r="K3" s="13" t="s">
        <v>3</v>
      </c>
    </row>
    <row r="4" spans="1:11" ht="57.95" customHeight="1" x14ac:dyDescent="0.25">
      <c r="J4" s="17"/>
    </row>
    <row r="5" spans="1:11" s="5" customFormat="1" ht="19.5" customHeight="1" x14ac:dyDescent="0.25">
      <c r="A5" s="16"/>
      <c r="B5" s="11">
        <f t="array" ref="B5:H5">DaysAndWeeks+DATE(NextYear,1,1)-WEEKDAY(DATE(NextYear,1,1),(WeekStart="Monday")+1)+8</f>
        <v>44199</v>
      </c>
      <c r="C5" s="11">
        <v>44200</v>
      </c>
      <c r="D5" s="11">
        <v>44201</v>
      </c>
      <c r="E5" s="11">
        <v>44202</v>
      </c>
      <c r="F5" s="11">
        <v>44203</v>
      </c>
      <c r="G5" s="11">
        <v>44204</v>
      </c>
      <c r="H5" s="11">
        <v>44205</v>
      </c>
    </row>
    <row r="6" spans="1:11" s="9" customFormat="1" ht="57.95" customHeight="1" x14ac:dyDescent="0.25">
      <c r="A6" s="16"/>
      <c r="B6" s="20"/>
      <c r="C6" s="20"/>
      <c r="D6" s="20"/>
      <c r="E6" s="20"/>
      <c r="F6" s="20"/>
      <c r="G6" s="20"/>
      <c r="H6" s="20"/>
      <c r="J6" s="10"/>
    </row>
    <row r="7" spans="1:11" s="5" customFormat="1" ht="19.5" customHeight="1" x14ac:dyDescent="0.25">
      <c r="A7" s="16"/>
      <c r="B7" s="8">
        <f t="array" ref="B7:H7">DaysAndWeeks+DATE(NextYear,1,1)-WEEKDAY(DATE(NextYear,1,1),(WeekStart="Monday")+1)+15</f>
        <v>44206</v>
      </c>
      <c r="C7" s="8">
        <v>44207</v>
      </c>
      <c r="D7" s="8">
        <v>44208</v>
      </c>
      <c r="E7" s="8">
        <v>44209</v>
      </c>
      <c r="F7" s="8">
        <v>44210</v>
      </c>
      <c r="G7" s="8">
        <v>44211</v>
      </c>
      <c r="H7" s="8">
        <v>44212</v>
      </c>
      <c r="J7" s="6"/>
    </row>
    <row r="8" spans="1:11" s="9" customFormat="1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11" s="5" customFormat="1" ht="19.5" customHeight="1" x14ac:dyDescent="0.25">
      <c r="A9" s="16"/>
      <c r="B9" s="11">
        <f t="array" ref="B9:H9">DaysAndWeeks+DATE(NextYear,1,1)-WEEKDAY(DATE(NextYear,1,1),(WeekStart="Monday")+1)+22</f>
        <v>44213</v>
      </c>
      <c r="C9" s="11">
        <v>44214</v>
      </c>
      <c r="D9" s="11">
        <v>44215</v>
      </c>
      <c r="E9" s="11">
        <v>44216</v>
      </c>
      <c r="F9" s="11">
        <v>44217</v>
      </c>
      <c r="G9" s="11">
        <v>44218</v>
      </c>
      <c r="H9" s="11">
        <v>44219</v>
      </c>
    </row>
    <row r="10" spans="1:11" s="9" customFormat="1" ht="57.95" customHeight="1" x14ac:dyDescent="0.25">
      <c r="A10" s="16"/>
      <c r="B10" s="20"/>
      <c r="C10" s="20"/>
      <c r="D10" s="20"/>
      <c r="E10" s="20"/>
      <c r="F10" s="20"/>
      <c r="G10" s="20"/>
      <c r="H10" s="20"/>
    </row>
    <row r="11" spans="1:11" s="5" customFormat="1" ht="19.5" customHeight="1" x14ac:dyDescent="0.25">
      <c r="A11" s="16"/>
      <c r="B11" s="8">
        <f t="array" ref="B11:H11">DaysAndWeeks+DATE(NextYear,1,1)-WEEKDAY(DATE(NextYear,1,1),(WeekStart="Monday")+1)+29</f>
        <v>44220</v>
      </c>
      <c r="C11" s="8">
        <v>44221</v>
      </c>
      <c r="D11" s="8">
        <v>44222</v>
      </c>
      <c r="E11" s="8">
        <v>44223</v>
      </c>
      <c r="F11" s="8">
        <v>44224</v>
      </c>
      <c r="G11" s="8">
        <v>44225</v>
      </c>
      <c r="H11" s="8">
        <v>44226</v>
      </c>
    </row>
    <row r="12" spans="1:11" s="9" customFormat="1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11" s="5" customFormat="1" ht="19.5" customHeight="1" x14ac:dyDescent="0.25">
      <c r="A13" s="16"/>
      <c r="B13" s="11">
        <f t="array" ref="B13:C13">DaysAndWeeks+DATE(NextYear,1,1)-WEEKDAY(DATE(NextYear,1,1),(WeekStart="Monday")+1)+36</f>
        <v>44227</v>
      </c>
      <c r="C13" s="11">
        <v>44228</v>
      </c>
      <c r="D13" s="23" t="s">
        <v>4</v>
      </c>
      <c r="E13" s="24"/>
      <c r="F13" s="24"/>
      <c r="G13" s="24"/>
      <c r="H13" s="24"/>
    </row>
    <row r="14" spans="1:11" s="9" customFormat="1" ht="57.95" customHeight="1" x14ac:dyDescent="0.25">
      <c r="A14" s="16"/>
      <c r="B14" s="20"/>
      <c r="C14" s="20"/>
      <c r="D14" s="23"/>
      <c r="E14" s="24"/>
      <c r="F14" s="24"/>
      <c r="G14" s="24"/>
      <c r="H14" s="24"/>
    </row>
  </sheetData>
  <mergeCells count="4">
    <mergeCell ref="B1:D1"/>
    <mergeCell ref="J1:K1"/>
    <mergeCell ref="D13:D14"/>
    <mergeCell ref="E13:H14"/>
  </mergeCells>
  <conditionalFormatting sqref="B11:H11 B13:C13">
    <cfRule type="expression" dxfId="23" priority="2">
      <formula>AND(DAY(B11)&gt;=1,DAY(B11)&lt;=15)</formula>
    </cfRule>
  </conditionalFormatting>
  <conditionalFormatting sqref="B3:G3">
    <cfRule type="expression" dxfId="22" priority="1">
      <formula>DAY(B3)&gt;8</formula>
    </cfRule>
  </conditionalFormatting>
  <dataValidations count="13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D26561DD-0782-4B68-8CCB-C64D190D9E48}"/>
    <dataValidation allowBlank="1" showInputMessage="1" showErrorMessage="1" prompt="Enter Notes in the cell at right" sqref="D13:D14" xr:uid="{5567B1C8-251C-429B-A77B-33BB025422BF}"/>
    <dataValidation allowBlank="1" showInputMessage="1" showErrorMessage="1" prompt="Enter Notes in this cell" sqref="E13:H14" xr:uid="{F6F67220-5D9E-4F22-9E1B-A910ED3D8B7F}"/>
    <dataValidation allowBlank="1" showInputMessage="1" showErrorMessage="1" prompt="This row &amp; rows 6, 8, 10, 12, &amp; 14 are cells for entering daily notes related to the calendar day in the cell above" sqref="B4" xr:uid="{88679FCC-7624-4CA1-8A3A-3D25BCAE82BB}"/>
    <dataValidation allowBlank="1" showInputMessage="1" showErrorMessage="1" prompt="Automatically determined weekday" sqref="C2:H2" xr:uid="{FAD23D3D-C8D1-4F46-BA75-EAAEA5273A89}"/>
    <dataValidation allowBlank="1" showInputMessage="1" showErrorMessage="1" prompt="The year in this cell is automatically updated based on the year entered in cell K2. Calendar below has dates for previous and next month with lighter font shade" sqref="B1:D1" xr:uid="{EA4FCCFA-8D5C-491E-90F0-D4052EF5C07E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AEC1417A-AC40-4264-A6AA-C1B8E2A7184D}"/>
    <dataValidation allowBlank="1" showInputMessage="1" showErrorMessage="1" prompt="Enter year in this cell" sqref="K2" xr:uid="{6E33136D-3268-4475-B1F7-B419EEC6C6E6}"/>
    <dataValidation allowBlank="1" showInputMessage="1" showErrorMessage="1" prompt="Select week start day in cell at right" sqref="J3" xr:uid="{CDD91EE9-2124-4F4A-BBDE-8E72B962EE07}"/>
    <dataValidation allowBlank="1" showInputMessage="1" showErrorMessage="1" prompt="Enter year in cell at right" sqref="J2" xr:uid="{760E1DEE-38B6-4969-87F1-CB70E504351B}"/>
    <dataValidation allowBlank="1" showInputMessage="1" showErrorMessage="1" prompt="Enter year and select calendar start day in cells below. These Calendar Settings cells will not print" sqref="J1:K1" xr:uid="{72BE1E20-4F24-4919-8EF8-E3DB959FD56D}"/>
    <dataValidation allowBlank="1" showInputMessage="1" showErrorMessage="1" prompt="Create a custom one-month calendar in this workbook. Customize year and starting day of the week for all months with this January worksheet. Each month is on a separate worksheet" sqref="A1" xr:uid="{A0EF143F-488D-426E-B9A4-9D09EA107929}"/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68AE4F0E-5AF0-467E-9020-A44F7FA0506C}">
      <formula1>"SUNDAY,MONDAY"</formula1>
    </dataValidation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8C35-2BE9-42A9-B101-89902E567A48}">
  <sheetPr>
    <tabColor theme="4" tint="-0.249977111117893"/>
    <pageSetUpPr fitToPage="1"/>
  </sheetPr>
  <dimension ref="A1:H14"/>
  <sheetViews>
    <sheetView showGridLines="0" workbookViewId="0">
      <selection activeCell="J29" sqref="J29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1:8" s="1" customFormat="1" ht="60" customHeight="1" x14ac:dyDescent="0.25">
      <c r="A1" s="16"/>
      <c r="B1" s="27" t="str">
        <f>"February "&amp;NextYear</f>
        <v>February 2021</v>
      </c>
      <c r="C1" s="27"/>
      <c r="D1" s="27"/>
      <c r="E1" s="3"/>
      <c r="F1" s="3"/>
      <c r="G1" s="3"/>
      <c r="H1" s="4"/>
    </row>
    <row r="2" spans="1:8" s="2" customFormat="1" ht="21.75" customHeight="1" thickBot="1" x14ac:dyDescent="0.3">
      <c r="A2" s="16"/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1:8" s="5" customFormat="1" ht="19.5" customHeight="1" x14ac:dyDescent="0.25">
      <c r="A3" s="16"/>
      <c r="B3" s="8">
        <f t="array" ref="B3:H3">DaysAndWeeks+DATE(NextYear,2,1)-WEEKDAY(DATE(NextYear,2,1),(WeekStart="Monday")+1)+1</f>
        <v>44227</v>
      </c>
      <c r="C3" s="8">
        <v>44228</v>
      </c>
      <c r="D3" s="8">
        <v>44229</v>
      </c>
      <c r="E3" s="8">
        <v>44230</v>
      </c>
      <c r="F3" s="8">
        <v>44231</v>
      </c>
      <c r="G3" s="8">
        <v>44232</v>
      </c>
      <c r="H3" s="8">
        <v>44233</v>
      </c>
    </row>
    <row r="4" spans="1:8" ht="57.95" customHeight="1" x14ac:dyDescent="0.25"/>
    <row r="5" spans="1:8" s="5" customFormat="1" ht="19.5" customHeight="1" x14ac:dyDescent="0.25">
      <c r="A5" s="16"/>
      <c r="B5" s="15">
        <f t="array" ref="B5:H5">DaysAndWeeks+DATE(NextYear,2,1)-WEEKDAY(DATE(NextYear,2,1),(WeekStart="Monday")+1)+8</f>
        <v>44234</v>
      </c>
      <c r="C5" s="15">
        <v>44235</v>
      </c>
      <c r="D5" s="15">
        <v>44236</v>
      </c>
      <c r="E5" s="15">
        <v>44237</v>
      </c>
      <c r="F5" s="15">
        <v>44238</v>
      </c>
      <c r="G5" s="15">
        <v>44239</v>
      </c>
      <c r="H5" s="15">
        <v>44240</v>
      </c>
    </row>
    <row r="6" spans="1:8" ht="57.95" customHeight="1" x14ac:dyDescent="0.25">
      <c r="B6" s="20"/>
      <c r="C6" s="20"/>
      <c r="D6" s="20"/>
      <c r="E6" s="20"/>
      <c r="F6" s="20"/>
      <c r="G6" s="20"/>
      <c r="H6" s="20"/>
    </row>
    <row r="7" spans="1:8" s="5" customFormat="1" ht="19.5" customHeight="1" x14ac:dyDescent="0.25">
      <c r="A7" s="16"/>
      <c r="B7" s="8">
        <f t="array" ref="B7:H7">DaysAndWeeks+DATE(NextYear,2,1)-WEEKDAY(DATE(NextYear,2,1),(WeekStart="Monday")+1)+15</f>
        <v>44241</v>
      </c>
      <c r="C7" s="8">
        <v>44242</v>
      </c>
      <c r="D7" s="8">
        <v>44243</v>
      </c>
      <c r="E7" s="8">
        <v>44244</v>
      </c>
      <c r="F7" s="8">
        <v>44245</v>
      </c>
      <c r="G7" s="8">
        <v>44246</v>
      </c>
      <c r="H7" s="8">
        <v>44247</v>
      </c>
    </row>
    <row r="8" spans="1:8" ht="57.95" customHeight="1" x14ac:dyDescent="0.25"/>
    <row r="9" spans="1:8" s="5" customFormat="1" ht="19.5" customHeight="1" x14ac:dyDescent="0.25">
      <c r="A9" s="16"/>
      <c r="B9" s="15">
        <f t="array" ref="B9:H9">DaysAndWeeks+DATE(NextYear,2,1)-WEEKDAY(DATE(NextYear,2,1),(WeekStart="Monday")+1)+22</f>
        <v>44248</v>
      </c>
      <c r="C9" s="15">
        <v>44249</v>
      </c>
      <c r="D9" s="15">
        <v>44250</v>
      </c>
      <c r="E9" s="15">
        <v>44251</v>
      </c>
      <c r="F9" s="15">
        <v>44252</v>
      </c>
      <c r="G9" s="15">
        <v>44253</v>
      </c>
      <c r="H9" s="15">
        <v>44254</v>
      </c>
    </row>
    <row r="10" spans="1:8" ht="57.95" customHeight="1" x14ac:dyDescent="0.25">
      <c r="B10" s="20"/>
      <c r="C10" s="20"/>
      <c r="D10" s="20"/>
      <c r="E10" s="20"/>
      <c r="F10" s="20"/>
      <c r="G10" s="20"/>
      <c r="H10" s="20"/>
    </row>
    <row r="11" spans="1:8" s="5" customFormat="1" ht="19.5" customHeight="1" x14ac:dyDescent="0.25">
      <c r="A11" s="16"/>
      <c r="B11" s="8">
        <f t="array" ref="B11:H11">DaysAndWeeks+DATE(NextYear,2,1)-WEEKDAY(DATE(NextYear,2,1),(WeekStart="Monday")+1)+29</f>
        <v>44255</v>
      </c>
      <c r="C11" s="8">
        <v>44256</v>
      </c>
      <c r="D11" s="8">
        <v>44257</v>
      </c>
      <c r="E11" s="8">
        <v>44258</v>
      </c>
      <c r="F11" s="8">
        <v>44259</v>
      </c>
      <c r="G11" s="8">
        <v>44260</v>
      </c>
      <c r="H11" s="8">
        <v>44261</v>
      </c>
    </row>
    <row r="12" spans="1:8" ht="57.95" customHeight="1" x14ac:dyDescent="0.25"/>
    <row r="13" spans="1:8" s="5" customFormat="1" ht="19.5" customHeight="1" x14ac:dyDescent="0.25">
      <c r="A13" s="16"/>
      <c r="B13" s="15">
        <f t="array" ref="B13:C13">DaysAndWeeks+DATE(NextYear,2,1)-WEEKDAY(DATE(NextYear,2,1),(WeekStart="Monday")+1)+36</f>
        <v>44262</v>
      </c>
      <c r="C13" s="15">
        <v>44263</v>
      </c>
      <c r="D13" s="23" t="s">
        <v>4</v>
      </c>
      <c r="E13" s="24"/>
      <c r="F13" s="24"/>
      <c r="G13" s="24"/>
      <c r="H13" s="24"/>
    </row>
    <row r="14" spans="1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6A6875CD-A92D-4D7F-BF1A-937BE1AC37E9}"/>
    <dataValidation allowBlank="1" showInputMessage="1" showErrorMessage="1" prompt="This row &amp; rows 6, 8, 10, 12, &amp; 14 are cells for entering daily notes related to the calendar day in the cell above" sqref="B4" xr:uid="{FFFFD151-B923-4C59-AD0B-D09FFBA421F5}"/>
    <dataValidation allowBlank="1" showInputMessage="1" showErrorMessage="1" prompt="Enter Notes in this cell" sqref="E13:H14" xr:uid="{CD9C9483-4EF6-437E-8AC2-0F7991DC85B9}"/>
    <dataValidation allowBlank="1" showInputMessage="1" showErrorMessage="1" prompt="Enter Notes in the cell at right" sqref="D13:D14" xr:uid="{7ACC9F10-699C-430D-8609-971373D4DCCC}"/>
    <dataValidation allowBlank="1" showInputMessage="1" showErrorMessage="1" prompt="February month calendar" sqref="A1" xr:uid="{2D222854-34BC-4192-8FBE-4BD90D1212D3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BDDEA4C0-A2AA-4B46-B237-7E04A02F72CC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8F8DE7A1-61C7-497C-9AF3-4FAE43F96DED}"/>
    <dataValidation allowBlank="1" showInputMessage="1" showErrorMessage="1" prompt="Automatically determined weekday" sqref="C2:H2" xr:uid="{5BDC83BA-E63A-497E-85ED-2EC8E8E75BAA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6B02-E8AD-403B-8DFE-C03643071AD5}">
  <sheetPr>
    <tabColor theme="4"/>
    <pageSetUpPr fitToPage="1"/>
  </sheetPr>
  <dimension ref="B1:H14"/>
  <sheetViews>
    <sheetView showGridLines="0" workbookViewId="0">
      <selection activeCell="G4" sqref="G4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"March "&amp;NextYear</f>
        <v>March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DaysAndWeeks+DATE(NextYear,3,1)-WEEKDAY(DATE(NextYear,3,1),(WeekStart="Monday")+1)+1</f>
        <v>44255</v>
      </c>
      <c r="C3" s="8">
        <v>44256</v>
      </c>
      <c r="D3" s="8">
        <v>44257</v>
      </c>
      <c r="E3" s="8">
        <v>44258</v>
      </c>
      <c r="F3" s="8">
        <v>44259</v>
      </c>
      <c r="G3" s="8">
        <v>44260</v>
      </c>
      <c r="H3" s="8">
        <v>44261</v>
      </c>
    </row>
    <row r="4" spans="2:8" ht="57.95" customHeight="1" x14ac:dyDescent="0.25">
      <c r="G4" s="16" t="s">
        <v>13</v>
      </c>
    </row>
    <row r="5" spans="2:8" ht="19.5" customHeight="1" x14ac:dyDescent="0.25">
      <c r="B5" s="15">
        <f t="array" ref="B5:H5">DaysAndWeeks+DATE(NextYear,3,1)-WEEKDAY(DATE(NextYear,3,1),(WeekStart="Monday")+1)+8</f>
        <v>44262</v>
      </c>
      <c r="C5" s="15">
        <v>44263</v>
      </c>
      <c r="D5" s="15">
        <v>44264</v>
      </c>
      <c r="E5" s="15">
        <v>44265</v>
      </c>
      <c r="F5" s="15">
        <v>44266</v>
      </c>
      <c r="G5" s="15">
        <v>44267</v>
      </c>
      <c r="H5" s="15">
        <v>44268</v>
      </c>
    </row>
    <row r="6" spans="2:8" ht="57.95" customHeight="1" x14ac:dyDescent="0.25">
      <c r="B6" s="20"/>
      <c r="C6" s="20" t="s">
        <v>12</v>
      </c>
      <c r="D6" s="21" t="s">
        <v>12</v>
      </c>
      <c r="E6" s="21" t="s">
        <v>12</v>
      </c>
      <c r="F6" s="21" t="s">
        <v>12</v>
      </c>
      <c r="G6" s="21" t="s">
        <v>12</v>
      </c>
      <c r="H6" s="20"/>
    </row>
    <row r="7" spans="2:8" ht="19.5" customHeight="1" x14ac:dyDescent="0.25">
      <c r="B7" s="8">
        <f t="array" ref="B7:H7">DaysAndWeeks+DATE(NextYear,3,1)-WEEKDAY(DATE(NextYear,3,1),(WeekStart="Monday")+1)+15</f>
        <v>44269</v>
      </c>
      <c r="C7" s="8">
        <v>44270</v>
      </c>
      <c r="D7" s="8">
        <v>44271</v>
      </c>
      <c r="E7" s="8">
        <v>44272</v>
      </c>
      <c r="F7" s="8">
        <v>44273</v>
      </c>
      <c r="G7" s="8">
        <v>44274</v>
      </c>
      <c r="H7" s="8">
        <v>44275</v>
      </c>
    </row>
    <row r="8" spans="2:8" ht="57.95" customHeight="1" x14ac:dyDescent="0.25"/>
    <row r="9" spans="2:8" ht="19.5" customHeight="1" x14ac:dyDescent="0.25">
      <c r="B9" s="15">
        <f t="array" ref="B9:H9">DaysAndWeeks+DATE(NextYear,3,1)-WEEKDAY(DATE(NextYear,3,1),(WeekStart="Monday")+1)+22</f>
        <v>44276</v>
      </c>
      <c r="C9" s="15">
        <v>44277</v>
      </c>
      <c r="D9" s="15">
        <v>44278</v>
      </c>
      <c r="E9" s="15">
        <v>44279</v>
      </c>
      <c r="F9" s="15">
        <v>44280</v>
      </c>
      <c r="G9" s="15">
        <v>44281</v>
      </c>
      <c r="H9" s="15">
        <v>44282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DaysAndWeeks+DATE(NextYear,3,1)-WEEKDAY(DATE(NextYear,3,1),(WeekStart="Monday")+1)+29</f>
        <v>44283</v>
      </c>
      <c r="C11" s="8">
        <v>44284</v>
      </c>
      <c r="D11" s="8">
        <v>44285</v>
      </c>
      <c r="E11" s="8">
        <v>44286</v>
      </c>
      <c r="F11" s="8">
        <v>44287</v>
      </c>
      <c r="G11" s="8">
        <v>44288</v>
      </c>
      <c r="H11" s="8">
        <v>44289</v>
      </c>
    </row>
    <row r="12" spans="2:8" ht="57.95" customHeight="1" x14ac:dyDescent="0.25"/>
    <row r="13" spans="2:8" ht="19.5" customHeight="1" x14ac:dyDescent="0.25">
      <c r="B13" s="15">
        <f t="array" ref="B13:C13">DaysAndWeeks+DATE(NextYear,3,1)-WEEKDAY(DATE(NextYear,3,1),(WeekStart="Monday")+1)+36</f>
        <v>44290</v>
      </c>
      <c r="C13" s="15">
        <v>44291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385C3499-E7ED-426F-88B5-FC1977EBB435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825B4511-8B25-42B0-8746-A5CE0500075D}"/>
    <dataValidation allowBlank="1" showInputMessage="1" showErrorMessage="1" prompt="Automatically determined weekday" sqref="C2:H2" xr:uid="{862EE427-58C5-40C5-A7B6-105B37D0B051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1734D6C2-6B5A-4463-90D3-183F8FCC3875}"/>
    <dataValidation allowBlank="1" showInputMessage="1" showErrorMessage="1" prompt="March month calendar" sqref="A1" xr:uid="{3B14E925-2FE9-4E32-BA79-D64C8EE42784}"/>
    <dataValidation allowBlank="1" showInputMessage="1" showErrorMessage="1" prompt="Enter Notes in the cell at right" sqref="D13:D14" xr:uid="{37B01FE3-38AE-4455-9D23-7B25B8848D91}"/>
    <dataValidation allowBlank="1" showInputMessage="1" showErrorMessage="1" prompt="Enter Notes in this cell" sqref="E13:H14" xr:uid="{303667A2-12E8-4D4F-8CCC-3E1F071DD018}"/>
    <dataValidation allowBlank="1" showInputMessage="1" showErrorMessage="1" prompt="This row &amp; rows 6, 8, 10, 12, &amp; 14 are cells for entering daily notes related to the calendar day in the cell above" sqref="B4" xr:uid="{342CB195-D06E-4B63-9EC2-58D670E7AE8D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D913-43A4-4F64-A038-4AF319B38BAE}">
  <sheetPr>
    <tabColor theme="4" tint="0.39997558519241921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"April "&amp;NextYear</f>
        <v>April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DaysAndWeeks+DATE(NextYear,4,1)-WEEKDAY(DATE(NextYear,4,1),(WeekStart="Monday")+1)+1</f>
        <v>44283</v>
      </c>
      <c r="C3" s="8">
        <v>44284</v>
      </c>
      <c r="D3" s="8">
        <v>44285</v>
      </c>
      <c r="E3" s="8">
        <v>44286</v>
      </c>
      <c r="F3" s="8">
        <v>44287</v>
      </c>
      <c r="G3" s="8">
        <v>44288</v>
      </c>
      <c r="H3" s="8">
        <v>44289</v>
      </c>
    </row>
    <row r="4" spans="2:8" ht="57.95" customHeight="1" x14ac:dyDescent="0.25"/>
    <row r="5" spans="2:8" ht="19.5" customHeight="1" x14ac:dyDescent="0.25">
      <c r="B5" s="15">
        <f t="array" ref="B5:H5">DaysAndWeeks+DATE(NextYear,4,1)-WEEKDAY(DATE(NextYear,4,1),(WeekStart="Monday")+1)+8</f>
        <v>44290</v>
      </c>
      <c r="C5" s="15">
        <v>44291</v>
      </c>
      <c r="D5" s="15">
        <v>44292</v>
      </c>
      <c r="E5" s="15">
        <v>44293</v>
      </c>
      <c r="F5" s="15">
        <v>44294</v>
      </c>
      <c r="G5" s="15">
        <v>44295</v>
      </c>
      <c r="H5" s="15">
        <v>44296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DaysAndWeeks+DATE(NextYear,4,1)-WEEKDAY(DATE(NextYear,4,1),(WeekStart="Monday")+1)+15</f>
        <v>44297</v>
      </c>
      <c r="C7" s="8">
        <v>44298</v>
      </c>
      <c r="D7" s="8">
        <v>44299</v>
      </c>
      <c r="E7" s="8">
        <v>44300</v>
      </c>
      <c r="F7" s="8">
        <v>44301</v>
      </c>
      <c r="G7" s="8">
        <v>44302</v>
      </c>
      <c r="H7" s="8">
        <v>44303</v>
      </c>
    </row>
    <row r="8" spans="2:8" ht="57.95" customHeight="1" x14ac:dyDescent="0.25"/>
    <row r="9" spans="2:8" ht="19.5" customHeight="1" x14ac:dyDescent="0.25">
      <c r="B9" s="15">
        <f t="array" ref="B9:H9">DaysAndWeeks+DATE(NextYear,4,1)-WEEKDAY(DATE(NextYear,4,1),(WeekStart="Monday")+1)+22</f>
        <v>44304</v>
      </c>
      <c r="C9" s="15">
        <v>44305</v>
      </c>
      <c r="D9" s="15">
        <v>44306</v>
      </c>
      <c r="E9" s="15">
        <v>44307</v>
      </c>
      <c r="F9" s="15">
        <v>44308</v>
      </c>
      <c r="G9" s="15">
        <v>44309</v>
      </c>
      <c r="H9" s="15">
        <v>44310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DaysAndWeeks+DATE(NextYear,4,1)-WEEKDAY(DATE(NextYear,4,1),(WeekStart="Monday")+1)+29</f>
        <v>44311</v>
      </c>
      <c r="C11" s="8">
        <v>44312</v>
      </c>
      <c r="D11" s="8">
        <v>44313</v>
      </c>
      <c r="E11" s="8">
        <v>44314</v>
      </c>
      <c r="F11" s="8">
        <v>44315</v>
      </c>
      <c r="G11" s="8">
        <v>44316</v>
      </c>
      <c r="H11" s="8">
        <v>44317</v>
      </c>
    </row>
    <row r="12" spans="2:8" ht="57.95" customHeight="1" x14ac:dyDescent="0.25"/>
    <row r="13" spans="2:8" ht="19.5" customHeight="1" x14ac:dyDescent="0.25">
      <c r="B13" s="15">
        <f t="array" ref="B13:C13">DaysAndWeeks+DATE(NextYear,4,1)-WEEKDAY(DATE(NextYear,4,1),(WeekStart="Monday")+1)+36</f>
        <v>44318</v>
      </c>
      <c r="C13" s="15">
        <v>44319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CEE7FCDD-E307-4D8D-94DF-3D72D009493F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55025050-8281-455C-81E6-4E6710C333DF}"/>
    <dataValidation allowBlank="1" showInputMessage="1" showErrorMessage="1" prompt="This row &amp; rows 6, 8, 10, 12, &amp; 14 are cells for entering daily notes related to the calendar day in the cell above" sqref="B4" xr:uid="{D949ADEF-5914-41CC-85BD-232D2E19538A}"/>
    <dataValidation allowBlank="1" showInputMessage="1" showErrorMessage="1" prompt="Enter Notes in this cell" sqref="E13:H14" xr:uid="{9A56E1E6-C2B5-4D5A-8EC4-00856A6083BC}"/>
    <dataValidation allowBlank="1" showInputMessage="1" showErrorMessage="1" prompt="Enter Notes in the cell at right" sqref="D13:D14" xr:uid="{EDE55783-71B2-4E87-9AB3-036FC2B507A0}"/>
    <dataValidation allowBlank="1" showInputMessage="1" showErrorMessage="1" prompt="April month calendar" sqref="A1" xr:uid="{263D6E28-B9B5-44E8-AC30-E8500958FA04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DD141521-1474-4280-B606-8E975B8369B5}"/>
    <dataValidation allowBlank="1" showInputMessage="1" showErrorMessage="1" prompt="Automatically determined weekday" sqref="C2:H2" xr:uid="{ABAEAED9-0728-4391-87F1-04B81397AE92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0AA4-739D-4033-8EDD-DD78A9DA3600}">
  <sheetPr>
    <tabColor theme="4" tint="0.59999389629810485"/>
    <pageSetUpPr fitToPage="1"/>
  </sheetPr>
  <dimension ref="B1:H14"/>
  <sheetViews>
    <sheetView showGridLines="0" topLeftCell="A4" workbookViewId="0">
      <selection activeCell="C8" sqref="C8:G8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"May "&amp;NextYear</f>
        <v>May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DaysAndWeeks+DATE(NextYear,5,1)-WEEKDAY(DATE(NextYear,5,1),(WeekStart="Monday")+1)+1</f>
        <v>44311</v>
      </c>
      <c r="C3" s="8">
        <v>44312</v>
      </c>
      <c r="D3" s="8">
        <v>44313</v>
      </c>
      <c r="E3" s="8">
        <v>44314</v>
      </c>
      <c r="F3" s="8">
        <v>44315</v>
      </c>
      <c r="G3" s="8">
        <v>44316</v>
      </c>
      <c r="H3" s="8">
        <v>44317</v>
      </c>
    </row>
    <row r="4" spans="2:8" ht="57.95" customHeight="1" x14ac:dyDescent="0.25"/>
    <row r="5" spans="2:8" ht="19.5" customHeight="1" x14ac:dyDescent="0.25">
      <c r="B5" s="15">
        <f t="array" ref="B5:H5">DaysAndWeeks+DATE(NextYear,5,1)-WEEKDAY(DATE(NextYear,5,1),(WeekStart="Monday")+1)+8</f>
        <v>44318</v>
      </c>
      <c r="C5" s="15">
        <v>44319</v>
      </c>
      <c r="D5" s="15">
        <v>44320</v>
      </c>
      <c r="E5" s="15">
        <v>44321</v>
      </c>
      <c r="F5" s="15">
        <v>44322</v>
      </c>
      <c r="G5" s="15">
        <v>44323</v>
      </c>
      <c r="H5" s="15">
        <v>44324</v>
      </c>
    </row>
    <row r="6" spans="2:8" ht="57.95" customHeight="1" x14ac:dyDescent="0.25">
      <c r="B6" s="20"/>
      <c r="C6" s="20" t="s">
        <v>15</v>
      </c>
      <c r="D6" s="21" t="s">
        <v>15</v>
      </c>
      <c r="E6" s="21" t="s">
        <v>15</v>
      </c>
      <c r="F6" s="21" t="s">
        <v>15</v>
      </c>
      <c r="G6" s="21" t="s">
        <v>15</v>
      </c>
      <c r="H6" s="20"/>
    </row>
    <row r="7" spans="2:8" ht="19.5" customHeight="1" x14ac:dyDescent="0.25">
      <c r="B7" s="8">
        <f t="array" ref="B7:H7">DaysAndWeeks+DATE(NextYear,5,1)-WEEKDAY(DATE(NextYear,5,1),(WeekStart="Monday")+1)+15</f>
        <v>44325</v>
      </c>
      <c r="C7" s="8">
        <v>44326</v>
      </c>
      <c r="D7" s="8">
        <v>44327</v>
      </c>
      <c r="E7" s="8">
        <v>44328</v>
      </c>
      <c r="F7" s="8">
        <v>44329</v>
      </c>
      <c r="G7" s="8">
        <v>44330</v>
      </c>
      <c r="H7" s="8">
        <v>44331</v>
      </c>
    </row>
    <row r="8" spans="2:8" ht="57.95" customHeight="1" x14ac:dyDescent="0.25">
      <c r="C8" s="21" t="s">
        <v>15</v>
      </c>
      <c r="D8" s="21" t="s">
        <v>15</v>
      </c>
      <c r="E8" s="21" t="s">
        <v>15</v>
      </c>
      <c r="F8" s="21" t="s">
        <v>15</v>
      </c>
      <c r="G8" s="21" t="s">
        <v>15</v>
      </c>
    </row>
    <row r="9" spans="2:8" ht="19.5" customHeight="1" x14ac:dyDescent="0.25">
      <c r="B9" s="15">
        <f t="array" ref="B9:H9">DaysAndWeeks+DATE(NextYear,5,1)-WEEKDAY(DATE(NextYear,5,1),(WeekStart="Monday")+1)+22</f>
        <v>44332</v>
      </c>
      <c r="C9" s="15">
        <v>44333</v>
      </c>
      <c r="D9" s="15">
        <v>44334</v>
      </c>
      <c r="E9" s="15">
        <v>44335</v>
      </c>
      <c r="F9" s="15">
        <v>44336</v>
      </c>
      <c r="G9" s="15">
        <v>44337</v>
      </c>
      <c r="H9" s="15">
        <v>44338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DaysAndWeeks+DATE(NextYear,5,1)-WEEKDAY(DATE(NextYear,5,1),(WeekStart="Monday")+1)+29</f>
        <v>44339</v>
      </c>
      <c r="C11" s="8">
        <v>44340</v>
      </c>
      <c r="D11" s="8">
        <v>44341</v>
      </c>
      <c r="E11" s="8">
        <v>44342</v>
      </c>
      <c r="F11" s="8">
        <v>44343</v>
      </c>
      <c r="G11" s="8">
        <v>44344</v>
      </c>
      <c r="H11" s="8">
        <v>44345</v>
      </c>
    </row>
    <row r="12" spans="2:8" ht="57.95" customHeight="1" x14ac:dyDescent="0.25">
      <c r="C12" s="16" t="s">
        <v>14</v>
      </c>
      <c r="D12" s="16" t="s">
        <v>14</v>
      </c>
      <c r="E12" s="16" t="s">
        <v>14</v>
      </c>
      <c r="F12" s="16" t="s">
        <v>14</v>
      </c>
    </row>
    <row r="13" spans="2:8" ht="19.5" customHeight="1" x14ac:dyDescent="0.25">
      <c r="B13" s="15">
        <f t="array" ref="B13:C13">DaysAndWeeks+DATE(NextYear,5,1)-WEEKDAY(DATE(NextYear,5,1),(WeekStart="Monday")+1)+36</f>
        <v>44346</v>
      </c>
      <c r="C13" s="15">
        <v>44347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A13B72D-D29F-4B61-825F-6350F17FB19D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65441630-1590-4C2E-B47E-C4BDDB52D84E}"/>
    <dataValidation allowBlank="1" showInputMessage="1" showErrorMessage="1" prompt="This row &amp; rows 6, 8, 10, 12, &amp; 14 are cells for entering daily notes related to the calendar day in the cell above" sqref="B4" xr:uid="{F7572C1A-C63B-46A1-96EA-EC592A9EFD44}"/>
    <dataValidation allowBlank="1" showInputMessage="1" showErrorMessage="1" prompt="Enter Notes in this cell" sqref="E13:H14" xr:uid="{B0078402-166F-4FE0-A261-68AD7E0252BC}"/>
    <dataValidation allowBlank="1" showInputMessage="1" showErrorMessage="1" prompt="Enter Notes in the cell at right" sqref="D13:D14" xr:uid="{FBCD82F7-03DF-4420-BAD1-503F3D0428B1}"/>
    <dataValidation allowBlank="1" showInputMessage="1" showErrorMessage="1" prompt="May month calendar" sqref="A1" xr:uid="{FEE5FF23-30BE-4956-8D7E-28CF397A04A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6EEE6CE7-2A14-4329-8E4E-8FAF730ED5F6}"/>
    <dataValidation allowBlank="1" showInputMessage="1" showErrorMessage="1" prompt="Automatically determined weekday" sqref="C2:H2" xr:uid="{7776B4D1-4326-40B8-96D4-27A9F2BA488A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12BA-AE66-43BA-A9CA-4F290A5D675A}">
  <sheetPr>
    <tabColor theme="4" tint="0.79998168889431442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"June "&amp;NextYear</f>
        <v>June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DaysAndWeeks+DATE(NextYear,6,1)-WEEKDAY(DATE(NextYear,6,1),(WeekStart="Monday")+1)+1</f>
        <v>44346</v>
      </c>
      <c r="C3" s="8">
        <v>44347</v>
      </c>
      <c r="D3" s="8">
        <v>44348</v>
      </c>
      <c r="E3" s="8">
        <v>44349</v>
      </c>
      <c r="F3" s="8">
        <v>44350</v>
      </c>
      <c r="G3" s="8">
        <v>44351</v>
      </c>
      <c r="H3" s="8">
        <v>44352</v>
      </c>
    </row>
    <row r="4" spans="2:8" ht="57.95" customHeight="1" x14ac:dyDescent="0.25"/>
    <row r="5" spans="2:8" ht="19.5" customHeight="1" x14ac:dyDescent="0.25">
      <c r="B5" s="15">
        <f t="array" ref="B5:H5">DaysAndWeeks+DATE(NextYear,6,1)-WEEKDAY(DATE(NextYear,6,1),(WeekStart="Monday")+1)+8</f>
        <v>44353</v>
      </c>
      <c r="C5" s="15">
        <v>44354</v>
      </c>
      <c r="D5" s="15">
        <v>44355</v>
      </c>
      <c r="E5" s="15">
        <v>44356</v>
      </c>
      <c r="F5" s="15">
        <v>44357</v>
      </c>
      <c r="G5" s="15">
        <v>44358</v>
      </c>
      <c r="H5" s="15">
        <v>44359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DaysAndWeeks+DATE(NextYear,6,1)-WEEKDAY(DATE(NextYear,6,1),(WeekStart="Monday")+1)+15</f>
        <v>44360</v>
      </c>
      <c r="C7" s="8">
        <v>44361</v>
      </c>
      <c r="D7" s="8">
        <v>44362</v>
      </c>
      <c r="E7" s="8">
        <v>44363</v>
      </c>
      <c r="F7" s="8">
        <v>44364</v>
      </c>
      <c r="G7" s="8">
        <v>44365</v>
      </c>
      <c r="H7" s="8">
        <v>44366</v>
      </c>
    </row>
    <row r="8" spans="2:8" ht="57.95" customHeight="1" x14ac:dyDescent="0.25"/>
    <row r="9" spans="2:8" ht="19.5" customHeight="1" x14ac:dyDescent="0.25">
      <c r="B9" s="15">
        <f t="array" ref="B9:H9">DaysAndWeeks+DATE(NextYear,6,1)-WEEKDAY(DATE(NextYear,6,1),(WeekStart="Monday")+1)+22</f>
        <v>44367</v>
      </c>
      <c r="C9" s="15">
        <v>44368</v>
      </c>
      <c r="D9" s="15">
        <v>44369</v>
      </c>
      <c r="E9" s="15">
        <v>44370</v>
      </c>
      <c r="F9" s="15">
        <v>44371</v>
      </c>
      <c r="G9" s="15">
        <v>44372</v>
      </c>
      <c r="H9" s="15">
        <v>44373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DaysAndWeeks+DATE(NextYear,6,1)-WEEKDAY(DATE(NextYear,6,1),(WeekStart="Monday")+1)+29</f>
        <v>44374</v>
      </c>
      <c r="C11" s="8">
        <v>44375</v>
      </c>
      <c r="D11" s="8">
        <v>44376</v>
      </c>
      <c r="E11" s="8">
        <v>44377</v>
      </c>
      <c r="F11" s="8">
        <v>44378</v>
      </c>
      <c r="G11" s="8">
        <v>44379</v>
      </c>
      <c r="H11" s="8">
        <v>44380</v>
      </c>
    </row>
    <row r="12" spans="2:8" ht="57.95" customHeight="1" x14ac:dyDescent="0.25"/>
    <row r="13" spans="2:8" ht="19.5" customHeight="1" x14ac:dyDescent="0.25">
      <c r="B13" s="15">
        <f t="array" ref="B13:C13">DaysAndWeeks+DATE(NextYear,6,1)-WEEKDAY(DATE(NextYear,6,1),(WeekStart="Monday")+1)+36</f>
        <v>44381</v>
      </c>
      <c r="C13" s="15">
        <v>44382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32C85CF4-C861-4C79-9AAD-4F419EF34C34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9DAF84E7-82FE-41E3-88D3-A96C08380063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8B44D631-BFB4-419A-8461-379ECB01CBCE}"/>
    <dataValidation allowBlank="1" showInputMessage="1" showErrorMessage="1" prompt="This row &amp; rows 6, 8, 10, 12, &amp; 14 are cells for entering daily notes related to the calendar day in the cell above" sqref="B4" xr:uid="{0435ED50-09B5-4268-A84C-28069095E532}"/>
    <dataValidation allowBlank="1" showInputMessage="1" showErrorMessage="1" prompt="Enter Notes in this cell" sqref="E13:H14" xr:uid="{AE5C72EB-BC9D-4172-90A4-3F6E2FDC8A7E}"/>
    <dataValidation allowBlank="1" showInputMessage="1" showErrorMessage="1" prompt="Enter Notes in the cell at right" sqref="D13:D14" xr:uid="{65ED0461-2574-4292-8F56-B67B783ABCF7}"/>
    <dataValidation allowBlank="1" showInputMessage="1" showErrorMessage="1" prompt="June month calendar" sqref="A1" xr:uid="{A966FFA7-2C5C-45BA-99D0-7E1C7BD1995B}"/>
    <dataValidation allowBlank="1" showInputMessage="1" showErrorMessage="1" prompt="Automatically determined weekday" sqref="C2:H2" xr:uid="{119711B5-83D5-48BA-824B-98157B4E8ECD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5B38-27BC-4900-B311-5C230CB4DBE4}">
  <sheetPr>
    <tabColor theme="2"/>
    <pageSetUpPr fitToPage="1"/>
  </sheetPr>
  <dimension ref="B1:H14"/>
  <sheetViews>
    <sheetView showGridLines="0" zoomScaleNormal="10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"July "&amp;NextYear</f>
        <v>July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DaysAndWeeks+DATE(NextYear,7,1)-WEEKDAY(DATE(NextYear,7,1),(WeekStart="Monday")+1)+1</f>
        <v>44374</v>
      </c>
      <c r="C3" s="8">
        <v>44375</v>
      </c>
      <c r="D3" s="8">
        <v>44376</v>
      </c>
      <c r="E3" s="8">
        <v>44377</v>
      </c>
      <c r="F3" s="8">
        <v>44378</v>
      </c>
      <c r="G3" s="8">
        <v>44379</v>
      </c>
      <c r="H3" s="8">
        <v>44380</v>
      </c>
    </row>
    <row r="4" spans="2:8" ht="57.95" customHeight="1" x14ac:dyDescent="0.25"/>
    <row r="5" spans="2:8" ht="19.5" customHeight="1" x14ac:dyDescent="0.25">
      <c r="B5" s="15">
        <f t="array" ref="B5:H5">DaysAndWeeks+DATE(NextYear,7,1)-WEEKDAY(DATE(NextYear,7,1),(WeekStart="Monday")+1)+8</f>
        <v>44381</v>
      </c>
      <c r="C5" s="15">
        <v>44382</v>
      </c>
      <c r="D5" s="15">
        <v>44383</v>
      </c>
      <c r="E5" s="15">
        <v>44384</v>
      </c>
      <c r="F5" s="15">
        <v>44385</v>
      </c>
      <c r="G5" s="15">
        <v>44386</v>
      </c>
      <c r="H5" s="15">
        <v>44387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DaysAndWeeks+DATE(NextYear,7,1)-WEEKDAY(DATE(NextYear,7,1),(WeekStart="Monday")+1)+15</f>
        <v>44388</v>
      </c>
      <c r="C7" s="8">
        <v>44389</v>
      </c>
      <c r="D7" s="8">
        <v>44390</v>
      </c>
      <c r="E7" s="8">
        <v>44391</v>
      </c>
      <c r="F7" s="8">
        <v>44392</v>
      </c>
      <c r="G7" s="8">
        <v>44393</v>
      </c>
      <c r="H7" s="8">
        <v>44394</v>
      </c>
    </row>
    <row r="8" spans="2:8" ht="57.95" customHeight="1" x14ac:dyDescent="0.25"/>
    <row r="9" spans="2:8" ht="19.5" customHeight="1" x14ac:dyDescent="0.25">
      <c r="B9" s="15">
        <f t="array" ref="B9:H9">DaysAndWeeks+DATE(NextYear,7,1)-WEEKDAY(DATE(NextYear,7,1),(WeekStart="Monday")+1)+22</f>
        <v>44395</v>
      </c>
      <c r="C9" s="15">
        <v>44396</v>
      </c>
      <c r="D9" s="15">
        <v>44397</v>
      </c>
      <c r="E9" s="15">
        <v>44398</v>
      </c>
      <c r="F9" s="15">
        <v>44399</v>
      </c>
      <c r="G9" s="15">
        <v>44400</v>
      </c>
      <c r="H9" s="15">
        <v>44401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DaysAndWeeks+DATE(NextYear,7,1)-WEEKDAY(DATE(NextYear,7,1),(WeekStart="Monday")+1)+29</f>
        <v>44402</v>
      </c>
      <c r="C11" s="8">
        <v>44403</v>
      </c>
      <c r="D11" s="8">
        <v>44404</v>
      </c>
      <c r="E11" s="8">
        <v>44405</v>
      </c>
      <c r="F11" s="8">
        <v>44406</v>
      </c>
      <c r="G11" s="8">
        <v>44407</v>
      </c>
      <c r="H11" s="8">
        <v>44408</v>
      </c>
    </row>
    <row r="12" spans="2:8" ht="57.95" customHeight="1" x14ac:dyDescent="0.25"/>
    <row r="13" spans="2:8" ht="19.5" customHeight="1" x14ac:dyDescent="0.25">
      <c r="B13" s="15">
        <f t="array" ref="B13:C13">DaysAndWeeks+DATE(NextYear,7,1)-WEEKDAY(DATE(NextYear,7,1),(WeekStart="Monday")+1)+36</f>
        <v>44409</v>
      </c>
      <c r="C13" s="15">
        <v>44410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AE47269A-3A9F-40C0-A834-DA0CC1A095C7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5683A85B-44F9-4F62-AC21-B1CB3FB29C2E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BD315318-2B3D-45DC-9FF5-E36F15C1F6E9}"/>
    <dataValidation allowBlank="1" showInputMessage="1" showErrorMessage="1" prompt="This row &amp; rows 6, 8, 10, 12, &amp; 14 are cells for entering daily notes related to the calendar day in the cell above" sqref="B4" xr:uid="{BA7D7B0A-12BC-483C-BB74-96D4305C0234}"/>
    <dataValidation allowBlank="1" showInputMessage="1" showErrorMessage="1" prompt="Enter Notes in this cell" sqref="E13:H14" xr:uid="{FABC8CE5-CA0F-42D8-9EDA-5CD44767D324}"/>
    <dataValidation allowBlank="1" showInputMessage="1" showErrorMessage="1" prompt="Enter Notes in the cell at right" sqref="D13:D14" xr:uid="{AE3D21E5-96C3-47B2-99FA-1B4C91A67BCF}"/>
    <dataValidation allowBlank="1" showInputMessage="1" showErrorMessage="1" prompt="July month calendar" sqref="A1" xr:uid="{D1E2629E-297A-4BE6-8543-3F47115938DE}"/>
    <dataValidation allowBlank="1" showInputMessage="1" showErrorMessage="1" prompt="Automatically determined weekday" sqref="C2:H2" xr:uid="{ADA3D516-51EE-482E-A673-877B19AA3F12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A5C9-D99D-4B08-A77D-77F9DCBBB0F8}">
  <sheetPr>
    <tabColor theme="2" tint="-9.9978637043366805E-2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"August "&amp;NextYear</f>
        <v>August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DaysAndWeeks+DATE(NextYear,8,1)-WEEKDAY(DATE(NextYear,8,1),(WeekStart="Monday")+1)+1</f>
        <v>44409</v>
      </c>
      <c r="C3" s="8">
        <v>44410</v>
      </c>
      <c r="D3" s="8">
        <v>44411</v>
      </c>
      <c r="E3" s="8">
        <v>44412</v>
      </c>
      <c r="F3" s="8">
        <v>44413</v>
      </c>
      <c r="G3" s="8">
        <v>44414</v>
      </c>
      <c r="H3" s="8">
        <v>44415</v>
      </c>
    </row>
    <row r="4" spans="2:8" ht="57.95" customHeight="1" x14ac:dyDescent="0.25"/>
    <row r="5" spans="2:8" ht="19.5" customHeight="1" x14ac:dyDescent="0.25">
      <c r="B5" s="15">
        <f t="array" ref="B5:H5">DaysAndWeeks+DATE(NextYear,8,1)-WEEKDAY(DATE(NextYear,8,1),(WeekStart="Monday")+1)+8</f>
        <v>44416</v>
      </c>
      <c r="C5" s="15">
        <v>44417</v>
      </c>
      <c r="D5" s="15">
        <v>44418</v>
      </c>
      <c r="E5" s="15">
        <v>44419</v>
      </c>
      <c r="F5" s="15">
        <v>44420</v>
      </c>
      <c r="G5" s="15">
        <v>44421</v>
      </c>
      <c r="H5" s="15">
        <v>44422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DaysAndWeeks+DATE(NextYear,8,1)-WEEKDAY(DATE(NextYear,8,1),(WeekStart="Monday")+1)+15</f>
        <v>44423</v>
      </c>
      <c r="C7" s="8">
        <v>44424</v>
      </c>
      <c r="D7" s="8">
        <v>44425</v>
      </c>
      <c r="E7" s="8">
        <v>44426</v>
      </c>
      <c r="F7" s="8">
        <v>44427</v>
      </c>
      <c r="G7" s="8">
        <v>44428</v>
      </c>
      <c r="H7" s="8">
        <v>44429</v>
      </c>
    </row>
    <row r="8" spans="2:8" ht="57.95" customHeight="1" x14ac:dyDescent="0.25"/>
    <row r="9" spans="2:8" ht="19.5" customHeight="1" x14ac:dyDescent="0.25">
      <c r="B9" s="15">
        <f t="array" ref="B9:H9">DaysAndWeeks+DATE(NextYear,8,1)-WEEKDAY(DATE(NextYear,8,1),(WeekStart="Monday")+1)+22</f>
        <v>44430</v>
      </c>
      <c r="C9" s="15">
        <v>44431</v>
      </c>
      <c r="D9" s="15">
        <v>44432</v>
      </c>
      <c r="E9" s="15">
        <v>44433</v>
      </c>
      <c r="F9" s="15">
        <v>44434</v>
      </c>
      <c r="G9" s="15">
        <v>44435</v>
      </c>
      <c r="H9" s="15">
        <v>44436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DaysAndWeeks+DATE(NextYear,8,1)-WEEKDAY(DATE(NextYear,8,1),(WeekStart="Monday")+1)+29</f>
        <v>44437</v>
      </c>
      <c r="C11" s="8">
        <v>44438</v>
      </c>
      <c r="D11" s="8">
        <v>44439</v>
      </c>
      <c r="E11" s="8">
        <v>44440</v>
      </c>
      <c r="F11" s="8">
        <v>44441</v>
      </c>
      <c r="G11" s="8">
        <v>44442</v>
      </c>
      <c r="H11" s="8">
        <v>44443</v>
      </c>
    </row>
    <row r="12" spans="2:8" ht="57.95" customHeight="1" x14ac:dyDescent="0.25"/>
    <row r="13" spans="2:8" ht="19.5" customHeight="1" x14ac:dyDescent="0.25">
      <c r="B13" s="15">
        <f t="array" ref="B13:C13">DaysAndWeeks+DATE(NextYear,8,1)-WEEKDAY(DATE(NextYear,8,1),(WeekStart="Monday")+1)+36</f>
        <v>44444</v>
      </c>
      <c r="C13" s="15">
        <v>44445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4AC6C20A-D112-4A2E-98BA-1815495F743A}"/>
    <dataValidation allowBlank="1" showInputMessage="1" showErrorMessage="1" prompt="August month calendar" sqref="A1" xr:uid="{F25404CC-4BCE-4D58-B530-1291F40B855C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40053E00-7CFD-4FC1-B170-20A406B47CC6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F8C5E285-F220-41BF-A18A-354AF61AAC7B}"/>
    <dataValidation allowBlank="1" showInputMessage="1" showErrorMessage="1" prompt="This row &amp; rows 6, 8, 10, 12, &amp; 14 are cells for entering daily notes related to the calendar day in the cell above" sqref="B4" xr:uid="{94DCF603-E1CA-49A0-944C-2A06E7342AA0}"/>
    <dataValidation allowBlank="1" showInputMessage="1" showErrorMessage="1" prompt="Enter Notes in this cell" sqref="E13:H14" xr:uid="{DE1CC68C-1837-4D54-ABAA-F96E8D62C2DA}"/>
    <dataValidation allowBlank="1" showInputMessage="1" showErrorMessage="1" prompt="Enter Notes in the cell at right" sqref="D13:D14" xr:uid="{49F81259-DE5D-40AE-8728-B83FB7C972F6}"/>
    <dataValidation allowBlank="1" showInputMessage="1" showErrorMessage="1" prompt="Automatically determined weekday" sqref="C2:H2" xr:uid="{0D997A30-447F-4F5B-8305-3508AA2E5F3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C895-60CF-41A5-BCC6-18F0402C24B1}">
  <sheetPr>
    <tabColor theme="2" tint="-0.249977111117893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0" width="12" style="16" customWidth="1"/>
    <col min="11" max="16384" width="8.75" style="16"/>
  </cols>
  <sheetData>
    <row r="1" spans="2:8" ht="60" customHeight="1" x14ac:dyDescent="0.25">
      <c r="B1" s="27" t="str">
        <f>"September "&amp;NextYear</f>
        <v>September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DaysAndWeeks+DATE(NextYear,9,1)-WEEKDAY(DATE(NextYear,9,1),(WeekStart="Monday")+1)+1</f>
        <v>44437</v>
      </c>
      <c r="C3" s="8">
        <v>44438</v>
      </c>
      <c r="D3" s="8">
        <v>44439</v>
      </c>
      <c r="E3" s="8">
        <v>44440</v>
      </c>
      <c r="F3" s="8">
        <v>44441</v>
      </c>
      <c r="G3" s="8">
        <v>44442</v>
      </c>
      <c r="H3" s="8">
        <v>44443</v>
      </c>
    </row>
    <row r="4" spans="2:8" ht="57.95" customHeight="1" x14ac:dyDescent="0.25"/>
    <row r="5" spans="2:8" ht="19.5" customHeight="1" x14ac:dyDescent="0.25">
      <c r="B5" s="15">
        <f t="array" ref="B5:H5">DaysAndWeeks+DATE(NextYear,9,1)-WEEKDAY(DATE(NextYear,9,1),(WeekStart="Monday")+1)+8</f>
        <v>44444</v>
      </c>
      <c r="C5" s="15">
        <v>44445</v>
      </c>
      <c r="D5" s="15">
        <v>44446</v>
      </c>
      <c r="E5" s="15">
        <v>44447</v>
      </c>
      <c r="F5" s="15">
        <v>44448</v>
      </c>
      <c r="G5" s="15">
        <v>44449</v>
      </c>
      <c r="H5" s="15">
        <v>44450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DaysAndWeeks+DATE(NextYear,9,1)-WEEKDAY(DATE(NextYear,9,1),(WeekStart="Monday")+1)+15</f>
        <v>44451</v>
      </c>
      <c r="C7" s="8">
        <v>44452</v>
      </c>
      <c r="D7" s="8">
        <v>44453</v>
      </c>
      <c r="E7" s="8">
        <v>44454</v>
      </c>
      <c r="F7" s="8">
        <v>44455</v>
      </c>
      <c r="G7" s="8">
        <v>44456</v>
      </c>
      <c r="H7" s="8">
        <v>44457</v>
      </c>
    </row>
    <row r="8" spans="2:8" ht="57.95" customHeight="1" x14ac:dyDescent="0.25"/>
    <row r="9" spans="2:8" ht="19.5" customHeight="1" x14ac:dyDescent="0.25">
      <c r="B9" s="15">
        <f t="array" ref="B9:H9">DaysAndWeeks+DATE(NextYear,9,1)-WEEKDAY(DATE(NextYear,9,1),(WeekStart="Monday")+1)+22</f>
        <v>44458</v>
      </c>
      <c r="C9" s="15">
        <v>44459</v>
      </c>
      <c r="D9" s="15">
        <v>44460</v>
      </c>
      <c r="E9" s="15">
        <v>44461</v>
      </c>
      <c r="F9" s="15">
        <v>44462</v>
      </c>
      <c r="G9" s="15">
        <v>44463</v>
      </c>
      <c r="H9" s="15">
        <v>44464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DaysAndWeeks+DATE(NextYear,9,1)-WEEKDAY(DATE(NextYear,9,1),(WeekStart="Monday")+1)+29</f>
        <v>44465</v>
      </c>
      <c r="C11" s="8">
        <v>44466</v>
      </c>
      <c r="D11" s="8">
        <v>44467</v>
      </c>
      <c r="E11" s="8">
        <v>44468</v>
      </c>
      <c r="F11" s="8">
        <v>44469</v>
      </c>
      <c r="G11" s="8">
        <v>44470</v>
      </c>
      <c r="H11" s="8">
        <v>44471</v>
      </c>
    </row>
    <row r="12" spans="2:8" ht="57.95" customHeight="1" x14ac:dyDescent="0.25"/>
    <row r="13" spans="2:8" ht="19.5" customHeight="1" x14ac:dyDescent="0.25">
      <c r="B13" s="15">
        <f t="array" ref="B13:C13">DaysAndWeeks+DATE(NextYear,9,1)-WEEKDAY(DATE(NextYear,9,1),(WeekStart="Monday")+1)+36</f>
        <v>44472</v>
      </c>
      <c r="C13" s="15">
        <v>44473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AA476287-9236-41A5-B349-0B1A511E9FE9}"/>
    <dataValidation allowBlank="1" showInputMessage="1" showErrorMessage="1" prompt="September month calendar" sqref="A1" xr:uid="{3C8418B0-43D8-4156-8842-61B1887C0278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40FF80FD-B9E7-4DCA-A1F0-2E4C8ECA17A7}"/>
    <dataValidation allowBlank="1" showInputMessage="1" showErrorMessage="1" prompt="This row &amp; rows 6, 8, 10, 12, &amp; 14 are cells for entering daily notes related to the calendar day in the cell above" sqref="B4" xr:uid="{BF877046-CEEC-4E8F-B69C-DC3F5DF5672E}"/>
    <dataValidation allowBlank="1" showInputMessage="1" showErrorMessage="1" prompt="Enter Notes in this cell" sqref="E13:H14" xr:uid="{BF23DEE3-3D78-4448-A7FF-84C18EA3868F}"/>
    <dataValidation allowBlank="1" showInputMessage="1" showErrorMessage="1" prompt="Enter Notes in the cell at right" sqref="D13:D14" xr:uid="{E0CF1730-F0D7-4D68-AE47-24F0076568B7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AD5A6735-D9E4-4780-AB85-E85D841B2B8E}"/>
    <dataValidation allowBlank="1" showInputMessage="1" showErrorMessage="1" prompt="Automatically determined weekday" sqref="C2:H2" xr:uid="{B444E783-4C26-49F0-BA90-42917B189DF2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D4B7-A613-4F9B-9EDE-1078A08D5B10}">
  <sheetPr>
    <tabColor theme="2" tint="-0.499984740745262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6384" width="8.75" style="16"/>
  </cols>
  <sheetData>
    <row r="1" spans="2:8" ht="60" customHeight="1" x14ac:dyDescent="0.25">
      <c r="B1" s="27" t="str">
        <f>"October "&amp;NextYear</f>
        <v>October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DaysAndWeeks+DATE(NextYear,10,1)-WEEKDAY(DATE(NextYear,10,1),(WeekStart="Monday")+1)+1</f>
        <v>44465</v>
      </c>
      <c r="C3" s="8">
        <v>44466</v>
      </c>
      <c r="D3" s="8">
        <v>44467</v>
      </c>
      <c r="E3" s="8">
        <v>44468</v>
      </c>
      <c r="F3" s="8">
        <v>44469</v>
      </c>
      <c r="G3" s="8">
        <v>44470</v>
      </c>
      <c r="H3" s="8">
        <v>44471</v>
      </c>
    </row>
    <row r="4" spans="2:8" ht="57.95" customHeight="1" x14ac:dyDescent="0.25"/>
    <row r="5" spans="2:8" ht="19.5" customHeight="1" x14ac:dyDescent="0.25">
      <c r="B5" s="15">
        <f t="array" ref="B5:H5">DaysAndWeeks+DATE(NextYear,10,1)-WEEKDAY(DATE(NextYear,10,1),(WeekStart="Monday")+1)+8</f>
        <v>44472</v>
      </c>
      <c r="C5" s="15">
        <v>44473</v>
      </c>
      <c r="D5" s="15">
        <v>44474</v>
      </c>
      <c r="E5" s="15">
        <v>44475</v>
      </c>
      <c r="F5" s="15">
        <v>44476</v>
      </c>
      <c r="G5" s="15">
        <v>44477</v>
      </c>
      <c r="H5" s="15">
        <v>44478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DaysAndWeeks+DATE(NextYear,10,1)-WEEKDAY(DATE(NextYear,10,1),(WeekStart="Monday")+1)+15</f>
        <v>44479</v>
      </c>
      <c r="C7" s="8">
        <v>44480</v>
      </c>
      <c r="D7" s="8">
        <v>44481</v>
      </c>
      <c r="E7" s="8">
        <v>44482</v>
      </c>
      <c r="F7" s="8">
        <v>44483</v>
      </c>
      <c r="G7" s="8">
        <v>44484</v>
      </c>
      <c r="H7" s="8">
        <v>44485</v>
      </c>
    </row>
    <row r="8" spans="2:8" ht="57.95" customHeight="1" x14ac:dyDescent="0.25"/>
    <row r="9" spans="2:8" ht="19.5" customHeight="1" x14ac:dyDescent="0.25">
      <c r="B9" s="15">
        <f t="array" ref="B9:H9">DaysAndWeeks+DATE(NextYear,10,1)-WEEKDAY(DATE(NextYear,10,1),(WeekStart="Monday")+1)+22</f>
        <v>44486</v>
      </c>
      <c r="C9" s="15">
        <v>44487</v>
      </c>
      <c r="D9" s="15">
        <v>44488</v>
      </c>
      <c r="E9" s="15">
        <v>44489</v>
      </c>
      <c r="F9" s="15">
        <v>44490</v>
      </c>
      <c r="G9" s="15">
        <v>44491</v>
      </c>
      <c r="H9" s="15">
        <v>44492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DaysAndWeeks+DATE(NextYear,10,1)-WEEKDAY(DATE(NextYear,10,1),(WeekStart="Monday")+1)+29</f>
        <v>44493</v>
      </c>
      <c r="C11" s="8">
        <v>44494</v>
      </c>
      <c r="D11" s="8">
        <v>44495</v>
      </c>
      <c r="E11" s="8">
        <v>44496</v>
      </c>
      <c r="F11" s="8">
        <v>44497</v>
      </c>
      <c r="G11" s="8">
        <v>44498</v>
      </c>
      <c r="H11" s="8">
        <v>44499</v>
      </c>
    </row>
    <row r="12" spans="2:8" ht="57.95" customHeight="1" x14ac:dyDescent="0.25"/>
    <row r="13" spans="2:8" ht="19.5" customHeight="1" x14ac:dyDescent="0.25">
      <c r="B13" s="15">
        <f t="array" ref="B13:C13">DaysAndWeeks+DATE(NextYear,10,1)-WEEKDAY(DATE(NextYear,10,1),(WeekStart="Monday")+1)+36</f>
        <v>44500</v>
      </c>
      <c r="C13" s="15">
        <v>44501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B294140E-8157-4622-8748-8F284849C657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E38B683E-3D64-4DA6-997F-927ED901015E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D2947B92-A9C8-41BC-87F7-F1B2F5BFD624}"/>
    <dataValidation allowBlank="1" showInputMessage="1" showErrorMessage="1" prompt="This row &amp; rows 6, 8, 10, 12, &amp; 14 are cells for entering daily notes related to the calendar day in the cell above" sqref="B4" xr:uid="{AFA6E4E6-7803-4D20-87F9-DCF0B6463E03}"/>
    <dataValidation allowBlank="1" showInputMessage="1" showErrorMessage="1" prompt="Enter Notes in this cell" sqref="E13:H14" xr:uid="{B5A114DD-B282-43F4-9882-AAB1D0851821}"/>
    <dataValidation allowBlank="1" showInputMessage="1" showErrorMessage="1" prompt="Enter Notes in the cell at right" sqref="D13:D14" xr:uid="{B348C7F1-E66D-4D80-97D9-9DF8007C2262}"/>
    <dataValidation allowBlank="1" showInputMessage="1" showErrorMessage="1" prompt="October month calendar" sqref="A1" xr:uid="{26E88D07-7475-4B2D-B4E9-45D23AD9FCB1}"/>
    <dataValidation allowBlank="1" showInputMessage="1" showErrorMessage="1" prompt="Automatically determined weekday" sqref="C2:H2" xr:uid="{D0A37B90-8F0E-4630-8CA6-97B99F32322E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BD67-A7F5-4ED3-B847-19C5B6C5FB83}">
  <sheetPr>
    <tabColor theme="2" tint="-0.89999084444715716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6384" width="8.75" style="16"/>
  </cols>
  <sheetData>
    <row r="1" spans="2:8" ht="60" customHeight="1" x14ac:dyDescent="0.25">
      <c r="B1" s="27" t="str">
        <f>"November "&amp;NextYear</f>
        <v>November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DaysAndWeeks+DATE(NextYear,11,1)-WEEKDAY(DATE(NextYear,11,1),(WeekStart="Monday")+1)+1</f>
        <v>44500</v>
      </c>
      <c r="C3" s="8">
        <v>44501</v>
      </c>
      <c r="D3" s="8">
        <v>44502</v>
      </c>
      <c r="E3" s="8">
        <v>44503</v>
      </c>
      <c r="F3" s="8">
        <v>44504</v>
      </c>
      <c r="G3" s="8">
        <v>44505</v>
      </c>
      <c r="H3" s="8">
        <v>44506</v>
      </c>
    </row>
    <row r="4" spans="2:8" ht="57.95" customHeight="1" x14ac:dyDescent="0.25"/>
    <row r="5" spans="2:8" ht="19.5" customHeight="1" x14ac:dyDescent="0.25">
      <c r="B5" s="15">
        <f t="array" ref="B5:H5">DaysAndWeeks+DATE(NextYear,11,1)-WEEKDAY(DATE(NextYear,11,1),(WeekStart="Monday")+1)+8</f>
        <v>44507</v>
      </c>
      <c r="C5" s="15">
        <v>44508</v>
      </c>
      <c r="D5" s="15">
        <v>44509</v>
      </c>
      <c r="E5" s="15">
        <v>44510</v>
      </c>
      <c r="F5" s="15">
        <v>44511</v>
      </c>
      <c r="G5" s="15">
        <v>44512</v>
      </c>
      <c r="H5" s="15">
        <v>44513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DaysAndWeeks+DATE(NextYear,11,1)-WEEKDAY(DATE(NextYear,11,1),(WeekStart="Monday")+1)+15</f>
        <v>44514</v>
      </c>
      <c r="C7" s="8">
        <v>44515</v>
      </c>
      <c r="D7" s="8">
        <v>44516</v>
      </c>
      <c r="E7" s="8">
        <v>44517</v>
      </c>
      <c r="F7" s="8">
        <v>44518</v>
      </c>
      <c r="G7" s="8">
        <v>44519</v>
      </c>
      <c r="H7" s="8">
        <v>44520</v>
      </c>
    </row>
    <row r="8" spans="2:8" ht="57.95" customHeight="1" x14ac:dyDescent="0.25"/>
    <row r="9" spans="2:8" ht="19.5" customHeight="1" x14ac:dyDescent="0.25">
      <c r="B9" s="15">
        <f t="array" ref="B9:H9">DaysAndWeeks+DATE(NextYear,11,1)-WEEKDAY(DATE(NextYear,11,1),(WeekStart="Monday")+1)+22</f>
        <v>44521</v>
      </c>
      <c r="C9" s="15">
        <v>44522</v>
      </c>
      <c r="D9" s="15">
        <v>44523</v>
      </c>
      <c r="E9" s="15">
        <v>44524</v>
      </c>
      <c r="F9" s="15">
        <v>44525</v>
      </c>
      <c r="G9" s="15">
        <v>44526</v>
      </c>
      <c r="H9" s="15">
        <v>44527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DaysAndWeeks+DATE(NextYear,11,1)-WEEKDAY(DATE(NextYear,11,1),(WeekStart="Monday")+1)+29</f>
        <v>44528</v>
      </c>
      <c r="C11" s="8">
        <v>44529</v>
      </c>
      <c r="D11" s="8">
        <v>44530</v>
      </c>
      <c r="E11" s="8">
        <v>44531</v>
      </c>
      <c r="F11" s="8">
        <v>44532</v>
      </c>
      <c r="G11" s="8">
        <v>44533</v>
      </c>
      <c r="H11" s="8">
        <v>44534</v>
      </c>
    </row>
    <row r="12" spans="2:8" ht="57.95" customHeight="1" x14ac:dyDescent="0.25"/>
    <row r="13" spans="2:8" ht="19.5" customHeight="1" x14ac:dyDescent="0.25">
      <c r="B13" s="15">
        <f t="array" ref="B13:C13">DaysAndWeeks+DATE(NextYear,11,1)-WEEKDAY(DATE(NextYear,11,1),(WeekStart="Monday")+1)+36</f>
        <v>44535</v>
      </c>
      <c r="C13" s="15">
        <v>44536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9EF75B9F-EEF5-45FE-A26C-6EA76F6D9E9B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5882A513-D0F9-4687-B005-84D9F29D7B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4FE522D4-6EAA-415C-A5F0-07722C3D83A3}"/>
    <dataValidation allowBlank="1" showInputMessage="1" showErrorMessage="1" prompt="This row &amp; rows 6, 8, 10, 12, &amp; 14 are cells for entering daily notes related to the calendar day in the cell above" sqref="B4" xr:uid="{2FE77D31-4D86-478E-BE79-3E16498E88D3}"/>
    <dataValidation allowBlank="1" showInputMessage="1" showErrorMessage="1" prompt="Enter Notes in this cell" sqref="E13:H14" xr:uid="{C13150F0-5CC5-4275-8F1D-120767FB3312}"/>
    <dataValidation allowBlank="1" showInputMessage="1" showErrorMessage="1" prompt="Enter Notes in the cell at right" sqref="D13:D14" xr:uid="{B1F85070-33AE-4FEF-8AFF-858C47AB0FF6}"/>
    <dataValidation allowBlank="1" showInputMessage="1" showErrorMessage="1" prompt="November month calendar" sqref="A1" xr:uid="{A5D8F0BA-09B2-4FFC-8E47-436E950FB95E}"/>
    <dataValidation allowBlank="1" showInputMessage="1" showErrorMessage="1" prompt="Automatically determined weekday" sqref="C2:H2" xr:uid="{1AD82CD1-69CD-4F14-9179-9E5711FDBD1A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1FB-9B81-4918-AD82-8298128419C9}">
  <sheetPr>
    <tabColor theme="1" tint="4.9989318521683403E-2"/>
    <pageSetUpPr fitToPage="1"/>
  </sheetPr>
  <dimension ref="B1:H14"/>
  <sheetViews>
    <sheetView showGridLines="0" workbookViewId="0">
      <selection activeCell="B1" sqref="B1:D1"/>
    </sheetView>
  </sheetViews>
  <sheetFormatPr defaultColWidth="8.75" defaultRowHeight="15" x14ac:dyDescent="0.25"/>
  <cols>
    <col min="1" max="1" width="2.75" style="16" customWidth="1"/>
    <col min="2" max="2" width="18.25" style="16" customWidth="1"/>
    <col min="3" max="8" width="17.625" style="16" customWidth="1"/>
    <col min="9" max="9" width="2.75" style="16" customWidth="1"/>
    <col min="10" max="16384" width="8.75" style="16"/>
  </cols>
  <sheetData>
    <row r="1" spans="2:8" ht="60" customHeight="1" x14ac:dyDescent="0.25">
      <c r="B1" s="27" t="str">
        <f>"December "&amp;NextYear</f>
        <v>December 2021</v>
      </c>
      <c r="C1" s="27"/>
      <c r="D1" s="27"/>
      <c r="E1" s="3"/>
      <c r="F1" s="3"/>
      <c r="G1" s="3"/>
      <c r="H1" s="4"/>
    </row>
    <row r="2" spans="2:8" ht="21.75" customHeight="1" thickBot="1" x14ac:dyDescent="0.3">
      <c r="B2" s="12" t="str">
        <f>IF(WeekStart="SUNDAY", "SUNDAY","MONDAY")</f>
        <v>SUNDAY</v>
      </c>
      <c r="C2" s="12" t="str">
        <f t="shared" ref="C2:H2" si="0">UPPER(TEXT(C3,"dddd"))</f>
        <v>MONDAY</v>
      </c>
      <c r="D2" s="12" t="str">
        <f t="shared" si="0"/>
        <v>TUESDAY</v>
      </c>
      <c r="E2" s="12" t="str">
        <f t="shared" si="0"/>
        <v>WEDNESDAY</v>
      </c>
      <c r="F2" s="12" t="str">
        <f t="shared" si="0"/>
        <v>THURSDAY</v>
      </c>
      <c r="G2" s="12" t="str">
        <f t="shared" si="0"/>
        <v>FRIDAY</v>
      </c>
      <c r="H2" s="12" t="str">
        <f t="shared" si="0"/>
        <v>SATURDAY</v>
      </c>
    </row>
    <row r="3" spans="2:8" ht="19.5" customHeight="1" x14ac:dyDescent="0.25">
      <c r="B3" s="8">
        <f t="array" ref="B3:H3">DaysAndWeeks+DATE(NextYear,12,1)-WEEKDAY(DATE(NextYear,12,1),(WeekStart="Monday")+1)+1</f>
        <v>44528</v>
      </c>
      <c r="C3" s="8">
        <v>44529</v>
      </c>
      <c r="D3" s="8">
        <v>44530</v>
      </c>
      <c r="E3" s="8">
        <v>44531</v>
      </c>
      <c r="F3" s="8">
        <v>44532</v>
      </c>
      <c r="G3" s="8">
        <v>44533</v>
      </c>
      <c r="H3" s="8">
        <v>44534</v>
      </c>
    </row>
    <row r="4" spans="2:8" ht="57.95" customHeight="1" x14ac:dyDescent="0.25"/>
    <row r="5" spans="2:8" ht="19.5" customHeight="1" x14ac:dyDescent="0.25">
      <c r="B5" s="15">
        <f t="array" ref="B5:H5">DaysAndWeeks+DATE(NextYear,12,1)-WEEKDAY(DATE(NextYear,12,1),(WeekStart="Monday")+1)+8</f>
        <v>44535</v>
      </c>
      <c r="C5" s="15">
        <v>44536</v>
      </c>
      <c r="D5" s="15">
        <v>44537</v>
      </c>
      <c r="E5" s="15">
        <v>44538</v>
      </c>
      <c r="F5" s="15">
        <v>44539</v>
      </c>
      <c r="G5" s="15">
        <v>44540</v>
      </c>
      <c r="H5" s="15">
        <v>44541</v>
      </c>
    </row>
    <row r="6" spans="2:8" ht="57.95" customHeight="1" x14ac:dyDescent="0.25">
      <c r="B6" s="20"/>
      <c r="C6" s="20"/>
      <c r="D6" s="20"/>
      <c r="E6" s="20"/>
      <c r="F6" s="20"/>
      <c r="G6" s="20"/>
      <c r="H6" s="20"/>
    </row>
    <row r="7" spans="2:8" ht="19.5" customHeight="1" x14ac:dyDescent="0.25">
      <c r="B7" s="8">
        <f t="array" ref="B7:H7">DaysAndWeeks+DATE(NextYear,12,1)-WEEKDAY(DATE(NextYear,12,1),(WeekStart="Monday")+1)+15</f>
        <v>44542</v>
      </c>
      <c r="C7" s="8">
        <v>44543</v>
      </c>
      <c r="D7" s="8">
        <v>44544</v>
      </c>
      <c r="E7" s="8">
        <v>44545</v>
      </c>
      <c r="F7" s="8">
        <v>44546</v>
      </c>
      <c r="G7" s="8">
        <v>44547</v>
      </c>
      <c r="H7" s="8">
        <v>44548</v>
      </c>
    </row>
    <row r="8" spans="2:8" ht="57.95" customHeight="1" x14ac:dyDescent="0.25"/>
    <row r="9" spans="2:8" ht="19.5" customHeight="1" x14ac:dyDescent="0.25">
      <c r="B9" s="15">
        <f t="array" ref="B9:H9">DaysAndWeeks+DATE(NextYear,12,1)-WEEKDAY(DATE(NextYear,12,1),(WeekStart="Monday")+1)+22</f>
        <v>44549</v>
      </c>
      <c r="C9" s="15">
        <v>44550</v>
      </c>
      <c r="D9" s="15">
        <v>44551</v>
      </c>
      <c r="E9" s="15">
        <v>44552</v>
      </c>
      <c r="F9" s="15">
        <v>44553</v>
      </c>
      <c r="G9" s="15">
        <v>44554</v>
      </c>
      <c r="H9" s="15">
        <v>44555</v>
      </c>
    </row>
    <row r="10" spans="2:8" ht="57.95" customHeight="1" x14ac:dyDescent="0.25">
      <c r="B10" s="20"/>
      <c r="C10" s="20"/>
      <c r="D10" s="20"/>
      <c r="E10" s="20"/>
      <c r="F10" s="20"/>
      <c r="G10" s="20"/>
      <c r="H10" s="20"/>
    </row>
    <row r="11" spans="2:8" ht="19.5" customHeight="1" x14ac:dyDescent="0.25">
      <c r="B11" s="8">
        <f t="array" ref="B11:H11">DaysAndWeeks+DATE(NextYear,12,1)-WEEKDAY(DATE(NextYear,12,1),(WeekStart="Monday")+1)+29</f>
        <v>44556</v>
      </c>
      <c r="C11" s="8">
        <v>44557</v>
      </c>
      <c r="D11" s="8">
        <v>44558</v>
      </c>
      <c r="E11" s="8">
        <v>44559</v>
      </c>
      <c r="F11" s="8">
        <v>44560</v>
      </c>
      <c r="G11" s="8">
        <v>44561</v>
      </c>
      <c r="H11" s="8">
        <v>44562</v>
      </c>
    </row>
    <row r="12" spans="2:8" ht="57.95" customHeight="1" x14ac:dyDescent="0.25"/>
    <row r="13" spans="2:8" ht="19.5" customHeight="1" x14ac:dyDescent="0.25">
      <c r="B13" s="15">
        <f t="array" ref="B13:C13">DaysAndWeeks+DATE(NextYear,12,1)-WEEKDAY(DATE(NextYear,12,1),(WeekStart="Monday")+1)+36</f>
        <v>44563</v>
      </c>
      <c r="C13" s="15">
        <v>44564</v>
      </c>
      <c r="D13" s="23" t="s">
        <v>4</v>
      </c>
      <c r="E13" s="24"/>
      <c r="F13" s="24"/>
      <c r="G13" s="24"/>
      <c r="H13" s="24"/>
    </row>
    <row r="14" spans="2:8" ht="57.95" customHeight="1" x14ac:dyDescent="0.25">
      <c r="B14" s="20"/>
      <c r="C14" s="20"/>
      <c r="D14" s="23"/>
      <c r="E14" s="24"/>
      <c r="F14" s="24"/>
      <c r="G14" s="24"/>
      <c r="H14" s="24"/>
    </row>
  </sheetData>
  <mergeCells count="3">
    <mergeCell ref="B1:D1"/>
    <mergeCell ref="D13:D14"/>
    <mergeCell ref="E13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E0F14BAA-008D-4244-9162-AA364EF249A3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3FD9D52F-FFE0-4C79-BAC5-2C3FC077D1E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AA8E7C8A-941D-4DA4-9266-1CED98D538E3}"/>
    <dataValidation allowBlank="1" showInputMessage="1" showErrorMessage="1" prompt="This row &amp; rows 6, 8, 10, 12, &amp; 14 are cells for entering daily notes related to the calendar day in the cell above" sqref="B4" xr:uid="{AF71C361-3198-4FFD-BEB0-8A4E2E8FAADC}"/>
    <dataValidation allowBlank="1" showInputMessage="1" showErrorMessage="1" prompt="Enter Notes in this cell" sqref="E13:H14" xr:uid="{061870CF-A248-4D48-B020-171561C1C020}"/>
    <dataValidation allowBlank="1" showInputMessage="1" showErrorMessage="1" prompt="Enter Notes in the cell at right" sqref="D13:D14" xr:uid="{BD6F76BC-C7B8-4A8C-9E47-3402C228E6CF}"/>
    <dataValidation allowBlank="1" showInputMessage="1" showErrorMessage="1" prompt="December month calendar" sqref="A1" xr:uid="{E31C741C-9839-40BC-8BD7-88093A928DAE}"/>
    <dataValidation allowBlank="1" showInputMessage="1" showErrorMessage="1" prompt="Automatically determined weekday" sqref="C2:H2" xr:uid="{0F512B32-B2EC-49D0-82AD-5F1070E6834D}"/>
  </dataValidations>
  <printOptions horizontalCentered="1" verticalCentered="1"/>
  <pageMargins left="0.25" right="0.25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</vt:i4>
      </vt:variant>
    </vt:vector>
  </HeadingPairs>
  <TitlesOfParts>
    <vt:vector size="31" baseType="lpstr">
      <vt:lpstr>Jan 20</vt:lpstr>
      <vt:lpstr>Feb 20</vt:lpstr>
      <vt:lpstr>Mar 20</vt:lpstr>
      <vt:lpstr>Apr 20</vt:lpstr>
      <vt:lpstr>May 20</vt:lpstr>
      <vt:lpstr>Jun 20</vt:lpstr>
      <vt:lpstr>Jul 20</vt:lpstr>
      <vt:lpstr>UnitView</vt:lpstr>
      <vt:lpstr>Resources</vt:lpstr>
      <vt:lpstr>Aug 20</vt:lpstr>
      <vt:lpstr>Sep 20</vt:lpstr>
      <vt:lpstr>Oct 20</vt:lpstr>
      <vt:lpstr>Nov 20</vt:lpstr>
      <vt:lpstr>Dec 20</vt:lpstr>
      <vt:lpstr>Jan 21</vt:lpstr>
      <vt:lpstr>Feb 21</vt:lpstr>
      <vt:lpstr>Mar 21</vt:lpstr>
      <vt:lpstr>Apr 21</vt:lpstr>
      <vt:lpstr>May 21</vt:lpstr>
      <vt:lpstr>Jun 21</vt:lpstr>
      <vt:lpstr>Jul 21</vt:lpstr>
      <vt:lpstr>Aug 21</vt:lpstr>
      <vt:lpstr>Sep 21</vt:lpstr>
      <vt:lpstr>Oct 21</vt:lpstr>
      <vt:lpstr>Nov 21</vt:lpstr>
      <vt:lpstr>Dec 21</vt:lpstr>
      <vt:lpstr>CalendarYear</vt:lpstr>
      <vt:lpstr>NextYear</vt:lpstr>
      <vt:lpstr>'Jan 20'!Print_Area</vt:lpstr>
      <vt:lpstr>'Jan 21'!Print_Area</vt:lpstr>
      <vt:lpstr>WeekStart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Wang</dc:creator>
  <cp:keywords/>
  <dc:description/>
  <cp:lastModifiedBy>Charles Wang</cp:lastModifiedBy>
  <cp:revision/>
  <cp:lastPrinted>2020-05-29T04:18:34Z</cp:lastPrinted>
  <dcterms:created xsi:type="dcterms:W3CDTF">2020-05-28T16:56:15Z</dcterms:created>
  <dcterms:modified xsi:type="dcterms:W3CDTF">2020-08-11T12:28:44Z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2017-12-20T02:01:24.9451619Z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