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charts/chart1.xml" ContentType="application/vnd.openxmlformats-officedocument.drawingml.chart+xml"/>
  <Override PartName="/xl/comments4.xml" ContentType="application/vnd.openxmlformats-officedocument.spreadsheetml.comments+xml"/>
  <Override PartName="/xl/comments5.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15" yWindow="-15" windowWidth="14715" windowHeight="7590" tabRatio="760"/>
  </bookViews>
  <sheets>
    <sheet name="Satellite" sheetId="6" r:id="rId1"/>
    <sheet name="Calculation" sheetId="1" r:id="rId2"/>
    <sheet name="Heat balance" sheetId="2" r:id="rId3"/>
    <sheet name="Interpol" sheetId="3" r:id="rId4"/>
    <sheet name="GEBHART2" sheetId="4" r:id="rId5"/>
    <sheet name="Help" sheetId="5" r:id="rId6"/>
  </sheets>
  <definedNames>
    <definedName name="\c">#N/A</definedName>
    <definedName name="\i">Calculation!$O$4</definedName>
    <definedName name="\r">Calculation!$O$2</definedName>
    <definedName name="\t">Calculation!#REF!</definedName>
    <definedName name="__123Graph_A" hidden="1">Calculation!$G$14:$AL$14</definedName>
    <definedName name="__123Graph_B" hidden="1">Calculation!$G$15:$AL$15</definedName>
    <definedName name="__123Graph_C" hidden="1">Calculation!$G$16:$AL$16</definedName>
    <definedName name="__123Graph_D" hidden="1">Calculation!$G$54:$AL$54</definedName>
    <definedName name="__123Graph_X" hidden="1">Calculation!$G$12:$AL$12</definedName>
    <definedName name="_Dist_Bin" hidden="1">GEBHART2!$BL$260:$HS$7479</definedName>
    <definedName name="_Dist_Values" hidden="1">GEBHART2!$1:$1581</definedName>
    <definedName name="_Fill" hidden="1">Calculation!$C$105:$C$114</definedName>
    <definedName name="_Regression_Int" localSheetId="1" hidden="1">1</definedName>
    <definedName name="_Regression_Int" localSheetId="4" hidden="1">1</definedName>
    <definedName name="A">Calculation!$BF$135</definedName>
    <definedName name="_xlnm.Print_Area" localSheetId="1">Calculation!$A$133:$AL$172,Calculation!$A$1:$P$56,Calculation!$A$172:$AL$213</definedName>
    <definedName name="_xlnm.Print_Area" localSheetId="4">GEBHART2!$A$1:$G$29</definedName>
    <definedName name="Afdrukbereik_MI">GEBHART2!$A$1:$G$29</definedName>
    <definedName name="Factors" comment="Radiations and view factors">Satellite!$B$27:$R$387</definedName>
    <definedName name="Print_Area_MI" localSheetId="1">Calculation!$A$1:$AL$239</definedName>
    <definedName name="property">Interpol!$B$9:$E$26</definedName>
  </definedNames>
  <calcPr calcId="125725" calcMode="manual" iterate="1" iterateCount="5677" iterateDelta="1.0000000000000001E-5" calcCompleted="0" calcOnSave="0"/>
</workbook>
</file>

<file path=xl/calcChain.xml><?xml version="1.0" encoding="utf-8"?>
<calcChain xmlns="http://schemas.openxmlformats.org/spreadsheetml/2006/main">
  <c r="A19" i="1"/>
  <c r="A18"/>
  <c r="A17"/>
  <c r="A16"/>
  <c r="A15"/>
  <c r="A14"/>
  <c r="M28" i="6"/>
  <c r="N28"/>
  <c r="O28"/>
  <c r="P28"/>
  <c r="Q28"/>
  <c r="R28"/>
  <c r="M29"/>
  <c r="N29"/>
  <c r="O29"/>
  <c r="P29"/>
  <c r="Q29"/>
  <c r="R29"/>
  <c r="M30"/>
  <c r="N30"/>
  <c r="O30"/>
  <c r="P30"/>
  <c r="Q30"/>
  <c r="R30"/>
  <c r="M31"/>
  <c r="N31"/>
  <c r="O31"/>
  <c r="P31"/>
  <c r="Q31"/>
  <c r="R31"/>
  <c r="M32"/>
  <c r="N32"/>
  <c r="O32"/>
  <c r="P32"/>
  <c r="Q32"/>
  <c r="R32"/>
  <c r="M33"/>
  <c r="N33"/>
  <c r="O33"/>
  <c r="P33"/>
  <c r="Q33"/>
  <c r="R33"/>
  <c r="M34"/>
  <c r="N34"/>
  <c r="O34"/>
  <c r="P34"/>
  <c r="Q34"/>
  <c r="R34"/>
  <c r="M35"/>
  <c r="N35"/>
  <c r="O35"/>
  <c r="P35"/>
  <c r="Q35"/>
  <c r="R35"/>
  <c r="M36"/>
  <c r="N36"/>
  <c r="O36"/>
  <c r="P36"/>
  <c r="Q36"/>
  <c r="R36"/>
  <c r="M37"/>
  <c r="N37"/>
  <c r="O37"/>
  <c r="P37"/>
  <c r="Q37"/>
  <c r="R37"/>
  <c r="M38"/>
  <c r="N38"/>
  <c r="O38"/>
  <c r="P38"/>
  <c r="Q38"/>
  <c r="R38"/>
  <c r="M39"/>
  <c r="N39"/>
  <c r="O39"/>
  <c r="P39"/>
  <c r="Q39"/>
  <c r="R39"/>
  <c r="M40"/>
  <c r="N40"/>
  <c r="O40"/>
  <c r="P40"/>
  <c r="Q40"/>
  <c r="R40"/>
  <c r="M41"/>
  <c r="N41"/>
  <c r="O41"/>
  <c r="P41"/>
  <c r="Q41"/>
  <c r="R41"/>
  <c r="M42"/>
  <c r="N42"/>
  <c r="O42"/>
  <c r="P42"/>
  <c r="Q42"/>
  <c r="R42"/>
  <c r="M43"/>
  <c r="N43"/>
  <c r="O43"/>
  <c r="P43"/>
  <c r="Q43"/>
  <c r="R43"/>
  <c r="M44"/>
  <c r="N44"/>
  <c r="O44"/>
  <c r="P44"/>
  <c r="Q44"/>
  <c r="R44"/>
  <c r="M45"/>
  <c r="N45"/>
  <c r="O45"/>
  <c r="P45"/>
  <c r="Q45"/>
  <c r="R45"/>
  <c r="M46"/>
  <c r="N46"/>
  <c r="O46"/>
  <c r="P46"/>
  <c r="Q46"/>
  <c r="R46"/>
  <c r="M47"/>
  <c r="N47"/>
  <c r="O47"/>
  <c r="P47"/>
  <c r="Q47"/>
  <c r="R47"/>
  <c r="M48"/>
  <c r="N48"/>
  <c r="O48"/>
  <c r="P48"/>
  <c r="Q48"/>
  <c r="R48"/>
  <c r="M49"/>
  <c r="N49"/>
  <c r="O49"/>
  <c r="P49"/>
  <c r="Q49"/>
  <c r="R49"/>
  <c r="M50"/>
  <c r="N50"/>
  <c r="O50"/>
  <c r="P50"/>
  <c r="Q50"/>
  <c r="R50"/>
  <c r="M51"/>
  <c r="N51"/>
  <c r="O51"/>
  <c r="P51"/>
  <c r="Q51"/>
  <c r="R51"/>
  <c r="M52"/>
  <c r="N52"/>
  <c r="O52"/>
  <c r="P52"/>
  <c r="Q52"/>
  <c r="R52"/>
  <c r="M53"/>
  <c r="N53"/>
  <c r="O53"/>
  <c r="P53"/>
  <c r="Q53"/>
  <c r="R53"/>
  <c r="M54"/>
  <c r="N54"/>
  <c r="O54"/>
  <c r="P54"/>
  <c r="Q54"/>
  <c r="R54"/>
  <c r="M55"/>
  <c r="N55"/>
  <c r="O55"/>
  <c r="P55"/>
  <c r="Q55"/>
  <c r="R55"/>
  <c r="M56"/>
  <c r="N56"/>
  <c r="O56"/>
  <c r="P56"/>
  <c r="Q56"/>
  <c r="R56"/>
  <c r="M57"/>
  <c r="N57"/>
  <c r="O57"/>
  <c r="P57"/>
  <c r="Q57"/>
  <c r="R57"/>
  <c r="M58"/>
  <c r="N58"/>
  <c r="O58"/>
  <c r="P58"/>
  <c r="Q58"/>
  <c r="R58"/>
  <c r="M59"/>
  <c r="N59"/>
  <c r="O59"/>
  <c r="P59"/>
  <c r="Q59"/>
  <c r="R59"/>
  <c r="M60"/>
  <c r="N60"/>
  <c r="O60"/>
  <c r="P60"/>
  <c r="Q60"/>
  <c r="R60"/>
  <c r="M61"/>
  <c r="N61"/>
  <c r="O61"/>
  <c r="P61"/>
  <c r="Q61"/>
  <c r="R61"/>
  <c r="M62"/>
  <c r="N62"/>
  <c r="O62"/>
  <c r="P62"/>
  <c r="Q62"/>
  <c r="R62"/>
  <c r="M63"/>
  <c r="N63"/>
  <c r="O63"/>
  <c r="P63"/>
  <c r="Q63"/>
  <c r="R63"/>
  <c r="M64"/>
  <c r="N64"/>
  <c r="O64"/>
  <c r="P64"/>
  <c r="Q64"/>
  <c r="R64"/>
  <c r="M65"/>
  <c r="N65"/>
  <c r="O65"/>
  <c r="P65"/>
  <c r="Q65"/>
  <c r="R65"/>
  <c r="M66"/>
  <c r="N66"/>
  <c r="O66"/>
  <c r="P66"/>
  <c r="Q66"/>
  <c r="R66"/>
  <c r="M67"/>
  <c r="N67"/>
  <c r="O67"/>
  <c r="P67"/>
  <c r="Q67"/>
  <c r="R67"/>
  <c r="M68"/>
  <c r="N68"/>
  <c r="O68"/>
  <c r="P68"/>
  <c r="Q68"/>
  <c r="R68"/>
  <c r="M69"/>
  <c r="N69"/>
  <c r="O69"/>
  <c r="P69"/>
  <c r="Q69"/>
  <c r="R69"/>
  <c r="M70"/>
  <c r="N70"/>
  <c r="O70"/>
  <c r="P70"/>
  <c r="Q70"/>
  <c r="R70"/>
  <c r="M71"/>
  <c r="N71"/>
  <c r="O71"/>
  <c r="P71"/>
  <c r="Q71"/>
  <c r="R71"/>
  <c r="M72"/>
  <c r="N72"/>
  <c r="O72"/>
  <c r="P72"/>
  <c r="Q72"/>
  <c r="R72"/>
  <c r="M73"/>
  <c r="N73"/>
  <c r="O73"/>
  <c r="P73"/>
  <c r="Q73"/>
  <c r="R73"/>
  <c r="M74"/>
  <c r="N74"/>
  <c r="O74"/>
  <c r="P74"/>
  <c r="Q74"/>
  <c r="R74"/>
  <c r="M75"/>
  <c r="N75"/>
  <c r="O75"/>
  <c r="P75"/>
  <c r="Q75"/>
  <c r="R75"/>
  <c r="M76"/>
  <c r="N76"/>
  <c r="O76"/>
  <c r="P76"/>
  <c r="Q76"/>
  <c r="R76"/>
  <c r="M77"/>
  <c r="N77"/>
  <c r="O77"/>
  <c r="P77"/>
  <c r="Q77"/>
  <c r="R77"/>
  <c r="M78"/>
  <c r="N78"/>
  <c r="O78"/>
  <c r="P78"/>
  <c r="Q78"/>
  <c r="R78"/>
  <c r="M79"/>
  <c r="N79"/>
  <c r="O79"/>
  <c r="P79"/>
  <c r="Q79"/>
  <c r="R79"/>
  <c r="M80"/>
  <c r="N80"/>
  <c r="O80"/>
  <c r="P80"/>
  <c r="Q80"/>
  <c r="R80"/>
  <c r="M81"/>
  <c r="N81"/>
  <c r="O81"/>
  <c r="P81"/>
  <c r="Q81"/>
  <c r="R81"/>
  <c r="M82"/>
  <c r="N82"/>
  <c r="O82"/>
  <c r="P82"/>
  <c r="Q82"/>
  <c r="R82"/>
  <c r="M83"/>
  <c r="N83"/>
  <c r="O83"/>
  <c r="P83"/>
  <c r="Q83"/>
  <c r="R83"/>
  <c r="M84"/>
  <c r="N84"/>
  <c r="O84"/>
  <c r="P84"/>
  <c r="Q84"/>
  <c r="R84"/>
  <c r="M85"/>
  <c r="N85"/>
  <c r="O85"/>
  <c r="P85"/>
  <c r="Q85"/>
  <c r="R85"/>
  <c r="M86"/>
  <c r="N86"/>
  <c r="O86"/>
  <c r="P86"/>
  <c r="Q86"/>
  <c r="R86"/>
  <c r="M87"/>
  <c r="N87"/>
  <c r="O87"/>
  <c r="P87"/>
  <c r="Q87"/>
  <c r="R87"/>
  <c r="M88"/>
  <c r="N88"/>
  <c r="O88"/>
  <c r="P88"/>
  <c r="Q88"/>
  <c r="R88"/>
  <c r="M89"/>
  <c r="N89"/>
  <c r="O89"/>
  <c r="P89"/>
  <c r="Q89"/>
  <c r="R89"/>
  <c r="M90"/>
  <c r="N90"/>
  <c r="O90"/>
  <c r="P90"/>
  <c r="Q90"/>
  <c r="R90"/>
  <c r="M91"/>
  <c r="N91"/>
  <c r="O91"/>
  <c r="P91"/>
  <c r="Q91"/>
  <c r="R91"/>
  <c r="M92"/>
  <c r="N92"/>
  <c r="O92"/>
  <c r="P92"/>
  <c r="Q92"/>
  <c r="R92"/>
  <c r="M93"/>
  <c r="N93"/>
  <c r="O93"/>
  <c r="P93"/>
  <c r="Q93"/>
  <c r="R93"/>
  <c r="M94"/>
  <c r="N94"/>
  <c r="O94"/>
  <c r="P94"/>
  <c r="Q94"/>
  <c r="R94"/>
  <c r="M95"/>
  <c r="N95"/>
  <c r="O95"/>
  <c r="P95"/>
  <c r="Q95"/>
  <c r="R95"/>
  <c r="M96"/>
  <c r="N96"/>
  <c r="O96"/>
  <c r="P96"/>
  <c r="Q96"/>
  <c r="R96"/>
  <c r="M97"/>
  <c r="N97"/>
  <c r="O97"/>
  <c r="P97"/>
  <c r="Q97"/>
  <c r="R97"/>
  <c r="M98"/>
  <c r="N98"/>
  <c r="O98"/>
  <c r="P98"/>
  <c r="Q98"/>
  <c r="R98"/>
  <c r="M99"/>
  <c r="N99"/>
  <c r="O99"/>
  <c r="P99"/>
  <c r="Q99"/>
  <c r="R99"/>
  <c r="M100"/>
  <c r="N100"/>
  <c r="O100"/>
  <c r="P100"/>
  <c r="Q100"/>
  <c r="R100"/>
  <c r="M101"/>
  <c r="N101"/>
  <c r="O101"/>
  <c r="P101"/>
  <c r="Q101"/>
  <c r="R101"/>
  <c r="M102"/>
  <c r="N102"/>
  <c r="O102"/>
  <c r="P102"/>
  <c r="Q102"/>
  <c r="R102"/>
  <c r="M103"/>
  <c r="N103"/>
  <c r="O103"/>
  <c r="P103"/>
  <c r="Q103"/>
  <c r="R103"/>
  <c r="M104"/>
  <c r="N104"/>
  <c r="O104"/>
  <c r="P104"/>
  <c r="Q104"/>
  <c r="R104"/>
  <c r="M105"/>
  <c r="N105"/>
  <c r="O105"/>
  <c r="P105"/>
  <c r="Q105"/>
  <c r="R105"/>
  <c r="M106"/>
  <c r="N106"/>
  <c r="O106"/>
  <c r="P106"/>
  <c r="Q106"/>
  <c r="R106"/>
  <c r="M107"/>
  <c r="N107"/>
  <c r="O107"/>
  <c r="P107"/>
  <c r="Q107"/>
  <c r="R107"/>
  <c r="M108"/>
  <c r="N108"/>
  <c r="O108"/>
  <c r="P108"/>
  <c r="Q108"/>
  <c r="R108"/>
  <c r="M109"/>
  <c r="N109"/>
  <c r="O109"/>
  <c r="P109"/>
  <c r="Q109"/>
  <c r="R109"/>
  <c r="M110"/>
  <c r="N110"/>
  <c r="O110"/>
  <c r="P110"/>
  <c r="Q110"/>
  <c r="R110"/>
  <c r="M111"/>
  <c r="N111"/>
  <c r="O111"/>
  <c r="P111"/>
  <c r="Q111"/>
  <c r="R111"/>
  <c r="M112"/>
  <c r="N112"/>
  <c r="O112"/>
  <c r="P112"/>
  <c r="Q112"/>
  <c r="R112"/>
  <c r="M113"/>
  <c r="N113"/>
  <c r="O113"/>
  <c r="P113"/>
  <c r="Q113"/>
  <c r="R113"/>
  <c r="M114"/>
  <c r="N114"/>
  <c r="O114"/>
  <c r="P114"/>
  <c r="Q114"/>
  <c r="R114"/>
  <c r="M115"/>
  <c r="N115"/>
  <c r="O115"/>
  <c r="P115"/>
  <c r="Q115"/>
  <c r="R115"/>
  <c r="M116"/>
  <c r="N116"/>
  <c r="O116"/>
  <c r="P116"/>
  <c r="Q116"/>
  <c r="R116"/>
  <c r="M117"/>
  <c r="N117"/>
  <c r="O117"/>
  <c r="P117"/>
  <c r="Q117"/>
  <c r="R117"/>
  <c r="M118"/>
  <c r="N118"/>
  <c r="O118"/>
  <c r="P118"/>
  <c r="Q118"/>
  <c r="R118"/>
  <c r="M119"/>
  <c r="N119"/>
  <c r="O119"/>
  <c r="P119"/>
  <c r="Q119"/>
  <c r="R119"/>
  <c r="M120"/>
  <c r="N120"/>
  <c r="O120"/>
  <c r="P120"/>
  <c r="Q120"/>
  <c r="R120"/>
  <c r="M121"/>
  <c r="N121"/>
  <c r="O121"/>
  <c r="P121"/>
  <c r="Q121"/>
  <c r="R121"/>
  <c r="M122"/>
  <c r="N122"/>
  <c r="O122"/>
  <c r="P122"/>
  <c r="Q122"/>
  <c r="R122"/>
  <c r="M123"/>
  <c r="N123"/>
  <c r="O123"/>
  <c r="P123"/>
  <c r="Q123"/>
  <c r="R123"/>
  <c r="M124"/>
  <c r="N124"/>
  <c r="O124"/>
  <c r="P124"/>
  <c r="Q124"/>
  <c r="R124"/>
  <c r="M125"/>
  <c r="N125"/>
  <c r="O125"/>
  <c r="P125"/>
  <c r="Q125"/>
  <c r="R125"/>
  <c r="M126"/>
  <c r="N126"/>
  <c r="O126"/>
  <c r="P126"/>
  <c r="Q126"/>
  <c r="R126"/>
  <c r="M127"/>
  <c r="N127"/>
  <c r="O127"/>
  <c r="P127"/>
  <c r="Q127"/>
  <c r="R127"/>
  <c r="M128"/>
  <c r="N128"/>
  <c r="O128"/>
  <c r="P128"/>
  <c r="Q128"/>
  <c r="R128"/>
  <c r="M129"/>
  <c r="N129"/>
  <c r="O129"/>
  <c r="P129"/>
  <c r="Q129"/>
  <c r="R129"/>
  <c r="M130"/>
  <c r="N130"/>
  <c r="O130"/>
  <c r="P130"/>
  <c r="Q130"/>
  <c r="R130"/>
  <c r="M131"/>
  <c r="N131"/>
  <c r="O131"/>
  <c r="P131"/>
  <c r="Q131"/>
  <c r="R131"/>
  <c r="M132"/>
  <c r="N132"/>
  <c r="O132"/>
  <c r="P132"/>
  <c r="Q132"/>
  <c r="R132"/>
  <c r="M133"/>
  <c r="N133"/>
  <c r="O133"/>
  <c r="P133"/>
  <c r="Q133"/>
  <c r="R133"/>
  <c r="M134"/>
  <c r="N134"/>
  <c r="O134"/>
  <c r="P134"/>
  <c r="Q134"/>
  <c r="R134"/>
  <c r="M135"/>
  <c r="N135"/>
  <c r="O135"/>
  <c r="P135"/>
  <c r="Q135"/>
  <c r="R135"/>
  <c r="M136"/>
  <c r="N136"/>
  <c r="O136"/>
  <c r="P136"/>
  <c r="Q136"/>
  <c r="R136"/>
  <c r="M137"/>
  <c r="N137"/>
  <c r="O137"/>
  <c r="P137"/>
  <c r="Q137"/>
  <c r="R137"/>
  <c r="M138"/>
  <c r="N138"/>
  <c r="O138"/>
  <c r="P138"/>
  <c r="Q138"/>
  <c r="R138"/>
  <c r="M139"/>
  <c r="N139"/>
  <c r="O139"/>
  <c r="P139"/>
  <c r="Q139"/>
  <c r="R139"/>
  <c r="M140"/>
  <c r="N140"/>
  <c r="O140"/>
  <c r="P140"/>
  <c r="Q140"/>
  <c r="R140"/>
  <c r="M141"/>
  <c r="N141"/>
  <c r="O141"/>
  <c r="P141"/>
  <c r="Q141"/>
  <c r="R141"/>
  <c r="M142"/>
  <c r="N142"/>
  <c r="O142"/>
  <c r="P142"/>
  <c r="Q142"/>
  <c r="R142"/>
  <c r="M143"/>
  <c r="N143"/>
  <c r="O143"/>
  <c r="P143"/>
  <c r="Q143"/>
  <c r="R143"/>
  <c r="M144"/>
  <c r="N144"/>
  <c r="O144"/>
  <c r="P144"/>
  <c r="Q144"/>
  <c r="R144"/>
  <c r="M145"/>
  <c r="N145"/>
  <c r="O145"/>
  <c r="P145"/>
  <c r="Q145"/>
  <c r="R145"/>
  <c r="M146"/>
  <c r="N146"/>
  <c r="O146"/>
  <c r="P146"/>
  <c r="Q146"/>
  <c r="R146"/>
  <c r="M147"/>
  <c r="N147"/>
  <c r="O147"/>
  <c r="P147"/>
  <c r="Q147"/>
  <c r="R147"/>
  <c r="M148"/>
  <c r="N148"/>
  <c r="O148"/>
  <c r="P148"/>
  <c r="Q148"/>
  <c r="R148"/>
  <c r="M149"/>
  <c r="N149"/>
  <c r="O149"/>
  <c r="P149"/>
  <c r="Q149"/>
  <c r="R149"/>
  <c r="M150"/>
  <c r="N150"/>
  <c r="O150"/>
  <c r="P150"/>
  <c r="Q150"/>
  <c r="R150"/>
  <c r="M151"/>
  <c r="N151"/>
  <c r="O151"/>
  <c r="P151"/>
  <c r="Q151"/>
  <c r="R151"/>
  <c r="M152"/>
  <c r="N152"/>
  <c r="O152"/>
  <c r="P152"/>
  <c r="Q152"/>
  <c r="R152"/>
  <c r="M153"/>
  <c r="N153"/>
  <c r="O153"/>
  <c r="P153"/>
  <c r="Q153"/>
  <c r="R153"/>
  <c r="M154"/>
  <c r="N154"/>
  <c r="O154"/>
  <c r="P154"/>
  <c r="Q154"/>
  <c r="R154"/>
  <c r="M155"/>
  <c r="N155"/>
  <c r="O155"/>
  <c r="P155"/>
  <c r="Q155"/>
  <c r="R155"/>
  <c r="M156"/>
  <c r="N156"/>
  <c r="O156"/>
  <c r="P156"/>
  <c r="Q156"/>
  <c r="R156"/>
  <c r="M157"/>
  <c r="N157"/>
  <c r="O157"/>
  <c r="P157"/>
  <c r="Q157"/>
  <c r="R157"/>
  <c r="M158"/>
  <c r="N158"/>
  <c r="O158"/>
  <c r="P158"/>
  <c r="Q158"/>
  <c r="R158"/>
  <c r="M159"/>
  <c r="N159"/>
  <c r="O159"/>
  <c r="P159"/>
  <c r="Q159"/>
  <c r="R159"/>
  <c r="M160"/>
  <c r="N160"/>
  <c r="O160"/>
  <c r="P160"/>
  <c r="Q160"/>
  <c r="R160"/>
  <c r="M161"/>
  <c r="N161"/>
  <c r="O161"/>
  <c r="P161"/>
  <c r="Q161"/>
  <c r="R161"/>
  <c r="M162"/>
  <c r="N162"/>
  <c r="O162"/>
  <c r="P162"/>
  <c r="Q162"/>
  <c r="R162"/>
  <c r="M163"/>
  <c r="N163"/>
  <c r="O163"/>
  <c r="P163"/>
  <c r="Q163"/>
  <c r="R163"/>
  <c r="M164"/>
  <c r="N164"/>
  <c r="O164"/>
  <c r="P164"/>
  <c r="Q164"/>
  <c r="R164"/>
  <c r="M165"/>
  <c r="N165"/>
  <c r="O165"/>
  <c r="P165"/>
  <c r="Q165"/>
  <c r="R165"/>
  <c r="M166"/>
  <c r="N166"/>
  <c r="O166"/>
  <c r="P166"/>
  <c r="Q166"/>
  <c r="R166"/>
  <c r="M167"/>
  <c r="N167"/>
  <c r="O167"/>
  <c r="P167"/>
  <c r="Q167"/>
  <c r="R167"/>
  <c r="M168"/>
  <c r="N168"/>
  <c r="O168"/>
  <c r="P168"/>
  <c r="Q168"/>
  <c r="R168"/>
  <c r="M169"/>
  <c r="N169"/>
  <c r="O169"/>
  <c r="P169"/>
  <c r="Q169"/>
  <c r="R169"/>
  <c r="M170"/>
  <c r="N170"/>
  <c r="O170"/>
  <c r="P170"/>
  <c r="Q170"/>
  <c r="R170"/>
  <c r="M171"/>
  <c r="N171"/>
  <c r="O171"/>
  <c r="P171"/>
  <c r="Q171"/>
  <c r="R171"/>
  <c r="M172"/>
  <c r="N172"/>
  <c r="O172"/>
  <c r="P172"/>
  <c r="Q172"/>
  <c r="R172"/>
  <c r="M173"/>
  <c r="N173"/>
  <c r="O173"/>
  <c r="P173"/>
  <c r="Q173"/>
  <c r="R173"/>
  <c r="M174"/>
  <c r="N174"/>
  <c r="O174"/>
  <c r="P174"/>
  <c r="Q174"/>
  <c r="R174"/>
  <c r="M175"/>
  <c r="N175"/>
  <c r="O175"/>
  <c r="P175"/>
  <c r="Q175"/>
  <c r="R175"/>
  <c r="M176"/>
  <c r="N176"/>
  <c r="O176"/>
  <c r="P176"/>
  <c r="Q176"/>
  <c r="R176"/>
  <c r="M177"/>
  <c r="N177"/>
  <c r="O177"/>
  <c r="P177"/>
  <c r="Q177"/>
  <c r="R177"/>
  <c r="M178"/>
  <c r="N178"/>
  <c r="O178"/>
  <c r="P178"/>
  <c r="Q178"/>
  <c r="R178"/>
  <c r="M179"/>
  <c r="N179"/>
  <c r="O179"/>
  <c r="P179"/>
  <c r="Q179"/>
  <c r="R179"/>
  <c r="M180"/>
  <c r="N180"/>
  <c r="O180"/>
  <c r="P180"/>
  <c r="Q180"/>
  <c r="R180"/>
  <c r="M181"/>
  <c r="N181"/>
  <c r="O181"/>
  <c r="P181"/>
  <c r="Q181"/>
  <c r="R181"/>
  <c r="M182"/>
  <c r="N182"/>
  <c r="O182"/>
  <c r="P182"/>
  <c r="Q182"/>
  <c r="R182"/>
  <c r="M183"/>
  <c r="N183"/>
  <c r="O183"/>
  <c r="P183"/>
  <c r="Q183"/>
  <c r="R183"/>
  <c r="M184"/>
  <c r="N184"/>
  <c r="O184"/>
  <c r="P184"/>
  <c r="Q184"/>
  <c r="R184"/>
  <c r="M185"/>
  <c r="N185"/>
  <c r="O185"/>
  <c r="P185"/>
  <c r="Q185"/>
  <c r="R185"/>
  <c r="M186"/>
  <c r="N186"/>
  <c r="O186"/>
  <c r="P186"/>
  <c r="Q186"/>
  <c r="R186"/>
  <c r="M187"/>
  <c r="N187"/>
  <c r="O187"/>
  <c r="P187"/>
  <c r="Q187"/>
  <c r="R187"/>
  <c r="M188"/>
  <c r="N188"/>
  <c r="O188"/>
  <c r="P188"/>
  <c r="Q188"/>
  <c r="R188"/>
  <c r="M189"/>
  <c r="N189"/>
  <c r="O189"/>
  <c r="P189"/>
  <c r="Q189"/>
  <c r="R189"/>
  <c r="M190"/>
  <c r="N190"/>
  <c r="O190"/>
  <c r="P190"/>
  <c r="Q190"/>
  <c r="R190"/>
  <c r="M191"/>
  <c r="N191"/>
  <c r="O191"/>
  <c r="P191"/>
  <c r="Q191"/>
  <c r="R191"/>
  <c r="M192"/>
  <c r="N192"/>
  <c r="O192"/>
  <c r="P192"/>
  <c r="Q192"/>
  <c r="R192"/>
  <c r="M193"/>
  <c r="N193"/>
  <c r="O193"/>
  <c r="P193"/>
  <c r="Q193"/>
  <c r="R193"/>
  <c r="M194"/>
  <c r="N194"/>
  <c r="O194"/>
  <c r="P194"/>
  <c r="Q194"/>
  <c r="R194"/>
  <c r="M195"/>
  <c r="N195"/>
  <c r="O195"/>
  <c r="P195"/>
  <c r="Q195"/>
  <c r="R195"/>
  <c r="M196"/>
  <c r="N196"/>
  <c r="O196"/>
  <c r="P196"/>
  <c r="Q196"/>
  <c r="R196"/>
  <c r="M197"/>
  <c r="N197"/>
  <c r="O197"/>
  <c r="P197"/>
  <c r="Q197"/>
  <c r="R197"/>
  <c r="M198"/>
  <c r="N198"/>
  <c r="O198"/>
  <c r="P198"/>
  <c r="Q198"/>
  <c r="R198"/>
  <c r="M199"/>
  <c r="N199"/>
  <c r="O199"/>
  <c r="P199"/>
  <c r="Q199"/>
  <c r="R199"/>
  <c r="M200"/>
  <c r="N200"/>
  <c r="O200"/>
  <c r="P200"/>
  <c r="Q200"/>
  <c r="R200"/>
  <c r="M201"/>
  <c r="N201"/>
  <c r="O201"/>
  <c r="P201"/>
  <c r="Q201"/>
  <c r="R201"/>
  <c r="M202"/>
  <c r="N202"/>
  <c r="O202"/>
  <c r="P202"/>
  <c r="Q202"/>
  <c r="R202"/>
  <c r="M203"/>
  <c r="N203"/>
  <c r="O203"/>
  <c r="P203"/>
  <c r="Q203"/>
  <c r="R203"/>
  <c r="M204"/>
  <c r="N204"/>
  <c r="O204"/>
  <c r="P204"/>
  <c r="Q204"/>
  <c r="R204"/>
  <c r="M205"/>
  <c r="N205"/>
  <c r="O205"/>
  <c r="P205"/>
  <c r="Q205"/>
  <c r="R205"/>
  <c r="M206"/>
  <c r="N206"/>
  <c r="O206"/>
  <c r="P206"/>
  <c r="Q206"/>
  <c r="R206"/>
  <c r="M207"/>
  <c r="N207"/>
  <c r="O207"/>
  <c r="P207"/>
  <c r="Q207"/>
  <c r="R207"/>
  <c r="M208"/>
  <c r="N208"/>
  <c r="O208"/>
  <c r="P208"/>
  <c r="Q208"/>
  <c r="R208"/>
  <c r="M209"/>
  <c r="N209"/>
  <c r="O209"/>
  <c r="P209"/>
  <c r="Q209"/>
  <c r="R209"/>
  <c r="M210"/>
  <c r="N210"/>
  <c r="O210"/>
  <c r="P210"/>
  <c r="Q210"/>
  <c r="R210"/>
  <c r="M211"/>
  <c r="N211"/>
  <c r="O211"/>
  <c r="P211"/>
  <c r="Q211"/>
  <c r="R211"/>
  <c r="M212"/>
  <c r="N212"/>
  <c r="O212"/>
  <c r="P212"/>
  <c r="Q212"/>
  <c r="R212"/>
  <c r="M213"/>
  <c r="N213"/>
  <c r="O213"/>
  <c r="P213"/>
  <c r="Q213"/>
  <c r="R213"/>
  <c r="M214"/>
  <c r="N214"/>
  <c r="O214"/>
  <c r="P214"/>
  <c r="Q214"/>
  <c r="R214"/>
  <c r="M215"/>
  <c r="N215"/>
  <c r="O215"/>
  <c r="P215"/>
  <c r="Q215"/>
  <c r="R215"/>
  <c r="M216"/>
  <c r="N216"/>
  <c r="O216"/>
  <c r="P216"/>
  <c r="Q216"/>
  <c r="R216"/>
  <c r="M217"/>
  <c r="N217"/>
  <c r="O217"/>
  <c r="P217"/>
  <c r="Q217"/>
  <c r="R217"/>
  <c r="M218"/>
  <c r="N218"/>
  <c r="O218"/>
  <c r="P218"/>
  <c r="Q218"/>
  <c r="R218"/>
  <c r="M219"/>
  <c r="N219"/>
  <c r="O219"/>
  <c r="P219"/>
  <c r="Q219"/>
  <c r="R219"/>
  <c r="M220"/>
  <c r="N220"/>
  <c r="O220"/>
  <c r="P220"/>
  <c r="Q220"/>
  <c r="R220"/>
  <c r="M221"/>
  <c r="N221"/>
  <c r="O221"/>
  <c r="P221"/>
  <c r="Q221"/>
  <c r="R221"/>
  <c r="M222"/>
  <c r="N222"/>
  <c r="O222"/>
  <c r="P222"/>
  <c r="Q222"/>
  <c r="R222"/>
  <c r="M223"/>
  <c r="N223"/>
  <c r="O223"/>
  <c r="P223"/>
  <c r="Q223"/>
  <c r="R223"/>
  <c r="M224"/>
  <c r="N224"/>
  <c r="O224"/>
  <c r="P224"/>
  <c r="Q224"/>
  <c r="R224"/>
  <c r="M225"/>
  <c r="N225"/>
  <c r="O225"/>
  <c r="P225"/>
  <c r="Q225"/>
  <c r="R225"/>
  <c r="M226"/>
  <c r="N226"/>
  <c r="O226"/>
  <c r="P226"/>
  <c r="Q226"/>
  <c r="R226"/>
  <c r="M227"/>
  <c r="N227"/>
  <c r="O227"/>
  <c r="P227"/>
  <c r="Q227"/>
  <c r="R227"/>
  <c r="M228"/>
  <c r="N228"/>
  <c r="O228"/>
  <c r="P228"/>
  <c r="Q228"/>
  <c r="R228"/>
  <c r="M229"/>
  <c r="N229"/>
  <c r="O229"/>
  <c r="P229"/>
  <c r="Q229"/>
  <c r="R229"/>
  <c r="M230"/>
  <c r="N230"/>
  <c r="O230"/>
  <c r="P230"/>
  <c r="Q230"/>
  <c r="R230"/>
  <c r="M231"/>
  <c r="N231"/>
  <c r="O231"/>
  <c r="P231"/>
  <c r="Q231"/>
  <c r="R231"/>
  <c r="M232"/>
  <c r="N232"/>
  <c r="O232"/>
  <c r="P232"/>
  <c r="Q232"/>
  <c r="R232"/>
  <c r="M233"/>
  <c r="N233"/>
  <c r="O233"/>
  <c r="P233"/>
  <c r="Q233"/>
  <c r="R233"/>
  <c r="M234"/>
  <c r="N234"/>
  <c r="O234"/>
  <c r="P234"/>
  <c r="Q234"/>
  <c r="R234"/>
  <c r="M235"/>
  <c r="N235"/>
  <c r="O235"/>
  <c r="P235"/>
  <c r="Q235"/>
  <c r="R235"/>
  <c r="M236"/>
  <c r="N236"/>
  <c r="O236"/>
  <c r="P236"/>
  <c r="Q236"/>
  <c r="R236"/>
  <c r="M237"/>
  <c r="N237"/>
  <c r="O237"/>
  <c r="P237"/>
  <c r="Q237"/>
  <c r="R237"/>
  <c r="M238"/>
  <c r="N238"/>
  <c r="O238"/>
  <c r="P238"/>
  <c r="Q238"/>
  <c r="R238"/>
  <c r="M239"/>
  <c r="N239"/>
  <c r="O239"/>
  <c r="P239"/>
  <c r="Q239"/>
  <c r="R239"/>
  <c r="M240"/>
  <c r="N240"/>
  <c r="O240"/>
  <c r="P240"/>
  <c r="Q240"/>
  <c r="R240"/>
  <c r="M241"/>
  <c r="N241"/>
  <c r="O241"/>
  <c r="P241"/>
  <c r="Q241"/>
  <c r="R241"/>
  <c r="M242"/>
  <c r="N242"/>
  <c r="O242"/>
  <c r="P242"/>
  <c r="Q242"/>
  <c r="R242"/>
  <c r="M243"/>
  <c r="N243"/>
  <c r="O243"/>
  <c r="P243"/>
  <c r="Q243"/>
  <c r="R243"/>
  <c r="M244"/>
  <c r="N244"/>
  <c r="O244"/>
  <c r="P244"/>
  <c r="Q244"/>
  <c r="R244"/>
  <c r="M245"/>
  <c r="N245"/>
  <c r="O245"/>
  <c r="P245"/>
  <c r="Q245"/>
  <c r="R245"/>
  <c r="M246"/>
  <c r="N246"/>
  <c r="O246"/>
  <c r="P246"/>
  <c r="Q246"/>
  <c r="R246"/>
  <c r="M247"/>
  <c r="N247"/>
  <c r="O247"/>
  <c r="P247"/>
  <c r="Q247"/>
  <c r="R247"/>
  <c r="M248"/>
  <c r="N248"/>
  <c r="O248"/>
  <c r="P248"/>
  <c r="Q248"/>
  <c r="R248"/>
  <c r="M249"/>
  <c r="N249"/>
  <c r="O249"/>
  <c r="P249"/>
  <c r="Q249"/>
  <c r="R249"/>
  <c r="M250"/>
  <c r="N250"/>
  <c r="O250"/>
  <c r="P250"/>
  <c r="Q250"/>
  <c r="R250"/>
  <c r="M251"/>
  <c r="N251"/>
  <c r="O251"/>
  <c r="P251"/>
  <c r="Q251"/>
  <c r="R251"/>
  <c r="M252"/>
  <c r="N252"/>
  <c r="O252"/>
  <c r="P252"/>
  <c r="Q252"/>
  <c r="R252"/>
  <c r="M253"/>
  <c r="N253"/>
  <c r="O253"/>
  <c r="P253"/>
  <c r="Q253"/>
  <c r="R253"/>
  <c r="M254"/>
  <c r="N254"/>
  <c r="O254"/>
  <c r="P254"/>
  <c r="Q254"/>
  <c r="R254"/>
  <c r="M255"/>
  <c r="N255"/>
  <c r="O255"/>
  <c r="P255"/>
  <c r="Q255"/>
  <c r="R255"/>
  <c r="M256"/>
  <c r="N256"/>
  <c r="O256"/>
  <c r="P256"/>
  <c r="Q256"/>
  <c r="R256"/>
  <c r="M257"/>
  <c r="N257"/>
  <c r="O257"/>
  <c r="P257"/>
  <c r="Q257"/>
  <c r="R257"/>
  <c r="M258"/>
  <c r="N258"/>
  <c r="O258"/>
  <c r="P258"/>
  <c r="Q258"/>
  <c r="R258"/>
  <c r="M259"/>
  <c r="N259"/>
  <c r="O259"/>
  <c r="P259"/>
  <c r="Q259"/>
  <c r="R259"/>
  <c r="M260"/>
  <c r="N260"/>
  <c r="O260"/>
  <c r="P260"/>
  <c r="Q260"/>
  <c r="R260"/>
  <c r="M261"/>
  <c r="N261"/>
  <c r="O261"/>
  <c r="P261"/>
  <c r="Q261"/>
  <c r="R261"/>
  <c r="M262"/>
  <c r="N262"/>
  <c r="O262"/>
  <c r="P262"/>
  <c r="Q262"/>
  <c r="R262"/>
  <c r="M263"/>
  <c r="N263"/>
  <c r="O263"/>
  <c r="P263"/>
  <c r="Q263"/>
  <c r="R263"/>
  <c r="M264"/>
  <c r="N264"/>
  <c r="O264"/>
  <c r="P264"/>
  <c r="Q264"/>
  <c r="R264"/>
  <c r="M265"/>
  <c r="N265"/>
  <c r="O265"/>
  <c r="P265"/>
  <c r="Q265"/>
  <c r="R265"/>
  <c r="M266"/>
  <c r="N266"/>
  <c r="O266"/>
  <c r="P266"/>
  <c r="Q266"/>
  <c r="R266"/>
  <c r="M267"/>
  <c r="N267"/>
  <c r="O267"/>
  <c r="P267"/>
  <c r="Q267"/>
  <c r="R267"/>
  <c r="M268"/>
  <c r="N268"/>
  <c r="O268"/>
  <c r="P268"/>
  <c r="Q268"/>
  <c r="R268"/>
  <c r="M269"/>
  <c r="N269"/>
  <c r="O269"/>
  <c r="P269"/>
  <c r="Q269"/>
  <c r="R269"/>
  <c r="M270"/>
  <c r="N270"/>
  <c r="O270"/>
  <c r="P270"/>
  <c r="Q270"/>
  <c r="R270"/>
  <c r="M271"/>
  <c r="N271"/>
  <c r="O271"/>
  <c r="P271"/>
  <c r="Q271"/>
  <c r="R271"/>
  <c r="M272"/>
  <c r="N272"/>
  <c r="O272"/>
  <c r="P272"/>
  <c r="Q272"/>
  <c r="R272"/>
  <c r="M273"/>
  <c r="N273"/>
  <c r="O273"/>
  <c r="P273"/>
  <c r="Q273"/>
  <c r="R273"/>
  <c r="M274"/>
  <c r="N274"/>
  <c r="O274"/>
  <c r="P274"/>
  <c r="Q274"/>
  <c r="R274"/>
  <c r="M275"/>
  <c r="N275"/>
  <c r="O275"/>
  <c r="P275"/>
  <c r="Q275"/>
  <c r="R275"/>
  <c r="M276"/>
  <c r="N276"/>
  <c r="O276"/>
  <c r="P276"/>
  <c r="Q276"/>
  <c r="R276"/>
  <c r="M277"/>
  <c r="N277"/>
  <c r="O277"/>
  <c r="P277"/>
  <c r="Q277"/>
  <c r="R277"/>
  <c r="M278"/>
  <c r="N278"/>
  <c r="O278"/>
  <c r="P278"/>
  <c r="Q278"/>
  <c r="R278"/>
  <c r="M279"/>
  <c r="N279"/>
  <c r="O279"/>
  <c r="P279"/>
  <c r="Q279"/>
  <c r="R279"/>
  <c r="M280"/>
  <c r="N280"/>
  <c r="O280"/>
  <c r="P280"/>
  <c r="Q280"/>
  <c r="R280"/>
  <c r="M281"/>
  <c r="N281"/>
  <c r="O281"/>
  <c r="P281"/>
  <c r="Q281"/>
  <c r="R281"/>
  <c r="M282"/>
  <c r="N282"/>
  <c r="O282"/>
  <c r="P282"/>
  <c r="Q282"/>
  <c r="R282"/>
  <c r="M283"/>
  <c r="N283"/>
  <c r="O283"/>
  <c r="P283"/>
  <c r="Q283"/>
  <c r="R283"/>
  <c r="M284"/>
  <c r="N284"/>
  <c r="O284"/>
  <c r="P284"/>
  <c r="Q284"/>
  <c r="R284"/>
  <c r="M285"/>
  <c r="N285"/>
  <c r="O285"/>
  <c r="P285"/>
  <c r="Q285"/>
  <c r="R285"/>
  <c r="M286"/>
  <c r="N286"/>
  <c r="O286"/>
  <c r="P286"/>
  <c r="Q286"/>
  <c r="R286"/>
  <c r="M287"/>
  <c r="N287"/>
  <c r="O287"/>
  <c r="P287"/>
  <c r="Q287"/>
  <c r="R287"/>
  <c r="M288"/>
  <c r="N288"/>
  <c r="O288"/>
  <c r="P288"/>
  <c r="Q288"/>
  <c r="R288"/>
  <c r="M289"/>
  <c r="N289"/>
  <c r="O289"/>
  <c r="P289"/>
  <c r="Q289"/>
  <c r="R289"/>
  <c r="M290"/>
  <c r="N290"/>
  <c r="O290"/>
  <c r="P290"/>
  <c r="Q290"/>
  <c r="R290"/>
  <c r="M291"/>
  <c r="N291"/>
  <c r="O291"/>
  <c r="P291"/>
  <c r="Q291"/>
  <c r="R291"/>
  <c r="M292"/>
  <c r="N292"/>
  <c r="O292"/>
  <c r="P292"/>
  <c r="Q292"/>
  <c r="R292"/>
  <c r="M293"/>
  <c r="N293"/>
  <c r="O293"/>
  <c r="P293"/>
  <c r="Q293"/>
  <c r="R293"/>
  <c r="M294"/>
  <c r="N294"/>
  <c r="O294"/>
  <c r="P294"/>
  <c r="Q294"/>
  <c r="R294"/>
  <c r="M295"/>
  <c r="N295"/>
  <c r="O295"/>
  <c r="P295"/>
  <c r="Q295"/>
  <c r="R295"/>
  <c r="M296"/>
  <c r="N296"/>
  <c r="O296"/>
  <c r="P296"/>
  <c r="Q296"/>
  <c r="R296"/>
  <c r="M297"/>
  <c r="N297"/>
  <c r="O297"/>
  <c r="P297"/>
  <c r="Q297"/>
  <c r="R297"/>
  <c r="M298"/>
  <c r="N298"/>
  <c r="O298"/>
  <c r="P298"/>
  <c r="Q298"/>
  <c r="R298"/>
  <c r="M299"/>
  <c r="N299"/>
  <c r="O299"/>
  <c r="P299"/>
  <c r="Q299"/>
  <c r="R299"/>
  <c r="M300"/>
  <c r="N300"/>
  <c r="O300"/>
  <c r="P300"/>
  <c r="Q300"/>
  <c r="R300"/>
  <c r="M301"/>
  <c r="N301"/>
  <c r="O301"/>
  <c r="P301"/>
  <c r="Q301"/>
  <c r="R301"/>
  <c r="M302"/>
  <c r="N302"/>
  <c r="O302"/>
  <c r="P302"/>
  <c r="Q302"/>
  <c r="R302"/>
  <c r="M303"/>
  <c r="N303"/>
  <c r="O303"/>
  <c r="P303"/>
  <c r="Q303"/>
  <c r="R303"/>
  <c r="M304"/>
  <c r="N304"/>
  <c r="O304"/>
  <c r="P304"/>
  <c r="Q304"/>
  <c r="R304"/>
  <c r="M305"/>
  <c r="N305"/>
  <c r="O305"/>
  <c r="P305"/>
  <c r="Q305"/>
  <c r="R305"/>
  <c r="M306"/>
  <c r="N306"/>
  <c r="O306"/>
  <c r="P306"/>
  <c r="Q306"/>
  <c r="R306"/>
  <c r="M307"/>
  <c r="N307"/>
  <c r="O307"/>
  <c r="P307"/>
  <c r="Q307"/>
  <c r="R307"/>
  <c r="M308"/>
  <c r="N308"/>
  <c r="O308"/>
  <c r="P308"/>
  <c r="Q308"/>
  <c r="R308"/>
  <c r="M309"/>
  <c r="N309"/>
  <c r="O309"/>
  <c r="P309"/>
  <c r="Q309"/>
  <c r="R309"/>
  <c r="M310"/>
  <c r="N310"/>
  <c r="O310"/>
  <c r="P310"/>
  <c r="Q310"/>
  <c r="R310"/>
  <c r="M311"/>
  <c r="N311"/>
  <c r="O311"/>
  <c r="P311"/>
  <c r="Q311"/>
  <c r="R311"/>
  <c r="M312"/>
  <c r="N312"/>
  <c r="O312"/>
  <c r="P312"/>
  <c r="Q312"/>
  <c r="R312"/>
  <c r="M313"/>
  <c r="N313"/>
  <c r="O313"/>
  <c r="P313"/>
  <c r="Q313"/>
  <c r="R313"/>
  <c r="M314"/>
  <c r="N314"/>
  <c r="O314"/>
  <c r="P314"/>
  <c r="Q314"/>
  <c r="R314"/>
  <c r="M315"/>
  <c r="N315"/>
  <c r="O315"/>
  <c r="P315"/>
  <c r="Q315"/>
  <c r="R315"/>
  <c r="M316"/>
  <c r="N316"/>
  <c r="O316"/>
  <c r="P316"/>
  <c r="Q316"/>
  <c r="R316"/>
  <c r="M317"/>
  <c r="N317"/>
  <c r="O317"/>
  <c r="P317"/>
  <c r="Q317"/>
  <c r="R317"/>
  <c r="M318"/>
  <c r="N318"/>
  <c r="O318"/>
  <c r="P318"/>
  <c r="Q318"/>
  <c r="R318"/>
  <c r="M319"/>
  <c r="N319"/>
  <c r="O319"/>
  <c r="P319"/>
  <c r="Q319"/>
  <c r="R319"/>
  <c r="M320"/>
  <c r="N320"/>
  <c r="O320"/>
  <c r="P320"/>
  <c r="Q320"/>
  <c r="R320"/>
  <c r="M321"/>
  <c r="N321"/>
  <c r="O321"/>
  <c r="P321"/>
  <c r="Q321"/>
  <c r="R321"/>
  <c r="M322"/>
  <c r="N322"/>
  <c r="O322"/>
  <c r="P322"/>
  <c r="Q322"/>
  <c r="R322"/>
  <c r="M323"/>
  <c r="N323"/>
  <c r="O323"/>
  <c r="P323"/>
  <c r="Q323"/>
  <c r="R323"/>
  <c r="M324"/>
  <c r="N324"/>
  <c r="O324"/>
  <c r="P324"/>
  <c r="Q324"/>
  <c r="R324"/>
  <c r="M325"/>
  <c r="N325"/>
  <c r="O325"/>
  <c r="P325"/>
  <c r="Q325"/>
  <c r="R325"/>
  <c r="M326"/>
  <c r="N326"/>
  <c r="O326"/>
  <c r="P326"/>
  <c r="Q326"/>
  <c r="R326"/>
  <c r="M327"/>
  <c r="N327"/>
  <c r="O327"/>
  <c r="P327"/>
  <c r="Q327"/>
  <c r="R327"/>
  <c r="M328"/>
  <c r="N328"/>
  <c r="O328"/>
  <c r="P328"/>
  <c r="Q328"/>
  <c r="R328"/>
  <c r="M329"/>
  <c r="N329"/>
  <c r="O329"/>
  <c r="P329"/>
  <c r="Q329"/>
  <c r="R329"/>
  <c r="M330"/>
  <c r="N330"/>
  <c r="O330"/>
  <c r="P330"/>
  <c r="Q330"/>
  <c r="R330"/>
  <c r="M331"/>
  <c r="N331"/>
  <c r="O331"/>
  <c r="P331"/>
  <c r="Q331"/>
  <c r="R331"/>
  <c r="M332"/>
  <c r="N332"/>
  <c r="O332"/>
  <c r="P332"/>
  <c r="Q332"/>
  <c r="R332"/>
  <c r="M333"/>
  <c r="N333"/>
  <c r="O333"/>
  <c r="P333"/>
  <c r="Q333"/>
  <c r="R333"/>
  <c r="M334"/>
  <c r="N334"/>
  <c r="O334"/>
  <c r="P334"/>
  <c r="Q334"/>
  <c r="R334"/>
  <c r="M335"/>
  <c r="N335"/>
  <c r="O335"/>
  <c r="P335"/>
  <c r="Q335"/>
  <c r="R335"/>
  <c r="M336"/>
  <c r="N336"/>
  <c r="O336"/>
  <c r="P336"/>
  <c r="Q336"/>
  <c r="R336"/>
  <c r="M337"/>
  <c r="N337"/>
  <c r="O337"/>
  <c r="P337"/>
  <c r="Q337"/>
  <c r="R337"/>
  <c r="M338"/>
  <c r="N338"/>
  <c r="O338"/>
  <c r="P338"/>
  <c r="Q338"/>
  <c r="R338"/>
  <c r="M339"/>
  <c r="N339"/>
  <c r="O339"/>
  <c r="P339"/>
  <c r="Q339"/>
  <c r="R339"/>
  <c r="M340"/>
  <c r="N340"/>
  <c r="O340"/>
  <c r="P340"/>
  <c r="Q340"/>
  <c r="R340"/>
  <c r="M341"/>
  <c r="N341"/>
  <c r="O341"/>
  <c r="P341"/>
  <c r="Q341"/>
  <c r="R341"/>
  <c r="M342"/>
  <c r="N342"/>
  <c r="O342"/>
  <c r="P342"/>
  <c r="Q342"/>
  <c r="R342"/>
  <c r="M343"/>
  <c r="N343"/>
  <c r="O343"/>
  <c r="P343"/>
  <c r="Q343"/>
  <c r="R343"/>
  <c r="M344"/>
  <c r="N344"/>
  <c r="O344"/>
  <c r="P344"/>
  <c r="Q344"/>
  <c r="R344"/>
  <c r="M345"/>
  <c r="N345"/>
  <c r="O345"/>
  <c r="P345"/>
  <c r="Q345"/>
  <c r="R345"/>
  <c r="M346"/>
  <c r="N346"/>
  <c r="O346"/>
  <c r="P346"/>
  <c r="Q346"/>
  <c r="R346"/>
  <c r="M347"/>
  <c r="N347"/>
  <c r="O347"/>
  <c r="P347"/>
  <c r="Q347"/>
  <c r="R347"/>
  <c r="M348"/>
  <c r="N348"/>
  <c r="O348"/>
  <c r="P348"/>
  <c r="Q348"/>
  <c r="R348"/>
  <c r="M349"/>
  <c r="N349"/>
  <c r="O349"/>
  <c r="P349"/>
  <c r="Q349"/>
  <c r="R349"/>
  <c r="M350"/>
  <c r="N350"/>
  <c r="O350"/>
  <c r="P350"/>
  <c r="Q350"/>
  <c r="R350"/>
  <c r="M351"/>
  <c r="N351"/>
  <c r="O351"/>
  <c r="P351"/>
  <c r="Q351"/>
  <c r="R351"/>
  <c r="M352"/>
  <c r="N352"/>
  <c r="O352"/>
  <c r="P352"/>
  <c r="Q352"/>
  <c r="R352"/>
  <c r="M353"/>
  <c r="N353"/>
  <c r="O353"/>
  <c r="P353"/>
  <c r="Q353"/>
  <c r="R353"/>
  <c r="M354"/>
  <c r="N354"/>
  <c r="O354"/>
  <c r="P354"/>
  <c r="Q354"/>
  <c r="R354"/>
  <c r="M355"/>
  <c r="N355"/>
  <c r="O355"/>
  <c r="P355"/>
  <c r="Q355"/>
  <c r="R355"/>
  <c r="M356"/>
  <c r="N356"/>
  <c r="O356"/>
  <c r="P356"/>
  <c r="Q356"/>
  <c r="R356"/>
  <c r="M357"/>
  <c r="N357"/>
  <c r="O357"/>
  <c r="P357"/>
  <c r="Q357"/>
  <c r="R357"/>
  <c r="M358"/>
  <c r="N358"/>
  <c r="O358"/>
  <c r="P358"/>
  <c r="Q358"/>
  <c r="R358"/>
  <c r="M359"/>
  <c r="N359"/>
  <c r="O359"/>
  <c r="P359"/>
  <c r="Q359"/>
  <c r="R359"/>
  <c r="M360"/>
  <c r="N360"/>
  <c r="O360"/>
  <c r="P360"/>
  <c r="Q360"/>
  <c r="R360"/>
  <c r="M361"/>
  <c r="N361"/>
  <c r="O361"/>
  <c r="P361"/>
  <c r="Q361"/>
  <c r="R361"/>
  <c r="M362"/>
  <c r="N362"/>
  <c r="O362"/>
  <c r="P362"/>
  <c r="Q362"/>
  <c r="R362"/>
  <c r="M363"/>
  <c r="N363"/>
  <c r="O363"/>
  <c r="P363"/>
  <c r="Q363"/>
  <c r="R363"/>
  <c r="M364"/>
  <c r="N364"/>
  <c r="O364"/>
  <c r="P364"/>
  <c r="Q364"/>
  <c r="R364"/>
  <c r="M365"/>
  <c r="N365"/>
  <c r="O365"/>
  <c r="P365"/>
  <c r="Q365"/>
  <c r="R365"/>
  <c r="M366"/>
  <c r="N366"/>
  <c r="O366"/>
  <c r="P366"/>
  <c r="Q366"/>
  <c r="R366"/>
  <c r="M367"/>
  <c r="N367"/>
  <c r="O367"/>
  <c r="P367"/>
  <c r="Q367"/>
  <c r="R367"/>
  <c r="M368"/>
  <c r="N368"/>
  <c r="O368"/>
  <c r="P368"/>
  <c r="Q368"/>
  <c r="R368"/>
  <c r="M369"/>
  <c r="N369"/>
  <c r="O369"/>
  <c r="P369"/>
  <c r="Q369"/>
  <c r="R369"/>
  <c r="M370"/>
  <c r="N370"/>
  <c r="O370"/>
  <c r="P370"/>
  <c r="Q370"/>
  <c r="R370"/>
  <c r="M371"/>
  <c r="N371"/>
  <c r="O371"/>
  <c r="P371"/>
  <c r="Q371"/>
  <c r="R371"/>
  <c r="M372"/>
  <c r="N372"/>
  <c r="O372"/>
  <c r="P372"/>
  <c r="Q372"/>
  <c r="R372"/>
  <c r="M373"/>
  <c r="N373"/>
  <c r="O373"/>
  <c r="P373"/>
  <c r="Q373"/>
  <c r="R373"/>
  <c r="M374"/>
  <c r="N374"/>
  <c r="O374"/>
  <c r="P374"/>
  <c r="Q374"/>
  <c r="R374"/>
  <c r="M375"/>
  <c r="N375"/>
  <c r="O375"/>
  <c r="P375"/>
  <c r="Q375"/>
  <c r="R375"/>
  <c r="M376"/>
  <c r="N376"/>
  <c r="O376"/>
  <c r="P376"/>
  <c r="Q376"/>
  <c r="R376"/>
  <c r="M377"/>
  <c r="N377"/>
  <c r="O377"/>
  <c r="P377"/>
  <c r="Q377"/>
  <c r="R377"/>
  <c r="M378"/>
  <c r="N378"/>
  <c r="O378"/>
  <c r="P378"/>
  <c r="Q378"/>
  <c r="R378"/>
  <c r="M379"/>
  <c r="N379"/>
  <c r="O379"/>
  <c r="P379"/>
  <c r="Q379"/>
  <c r="R379"/>
  <c r="M380"/>
  <c r="N380"/>
  <c r="O380"/>
  <c r="P380"/>
  <c r="Q380"/>
  <c r="R380"/>
  <c r="M381"/>
  <c r="N381"/>
  <c r="O381"/>
  <c r="P381"/>
  <c r="Q381"/>
  <c r="R381"/>
  <c r="M382"/>
  <c r="N382"/>
  <c r="O382"/>
  <c r="P382"/>
  <c r="Q382"/>
  <c r="R382"/>
  <c r="M383"/>
  <c r="N383"/>
  <c r="O383"/>
  <c r="P383"/>
  <c r="Q383"/>
  <c r="R383"/>
  <c r="M384"/>
  <c r="N384"/>
  <c r="O384"/>
  <c r="P384"/>
  <c r="Q384"/>
  <c r="R384"/>
  <c r="M385"/>
  <c r="N385"/>
  <c r="O385"/>
  <c r="P385"/>
  <c r="Q385"/>
  <c r="R385"/>
  <c r="M386"/>
  <c r="N386"/>
  <c r="O386"/>
  <c r="P386"/>
  <c r="Q386"/>
  <c r="R386"/>
  <c r="M387"/>
  <c r="N387"/>
  <c r="O387"/>
  <c r="P387"/>
  <c r="Q387"/>
  <c r="R387"/>
  <c r="P27"/>
  <c r="O27"/>
  <c r="N27"/>
  <c r="M27"/>
  <c r="R27"/>
  <c r="Q27"/>
  <c r="H28"/>
  <c r="I28"/>
  <c r="J28"/>
  <c r="K28"/>
  <c r="L28"/>
  <c r="H29"/>
  <c r="I29"/>
  <c r="J29"/>
  <c r="K29"/>
  <c r="L29"/>
  <c r="H30"/>
  <c r="I30"/>
  <c r="J30"/>
  <c r="K30"/>
  <c r="L30"/>
  <c r="H31"/>
  <c r="I31"/>
  <c r="J31"/>
  <c r="K31"/>
  <c r="L31"/>
  <c r="H32"/>
  <c r="I32"/>
  <c r="J32"/>
  <c r="K32"/>
  <c r="L32"/>
  <c r="H33"/>
  <c r="I33"/>
  <c r="J33"/>
  <c r="K33"/>
  <c r="L33"/>
  <c r="H34"/>
  <c r="I34"/>
  <c r="J34"/>
  <c r="K34"/>
  <c r="L34"/>
  <c r="H35"/>
  <c r="I35"/>
  <c r="J35"/>
  <c r="K35"/>
  <c r="L35"/>
  <c r="H36"/>
  <c r="I36"/>
  <c r="J36"/>
  <c r="K36"/>
  <c r="L36"/>
  <c r="H37"/>
  <c r="I37"/>
  <c r="J37"/>
  <c r="K37"/>
  <c r="L37"/>
  <c r="H38"/>
  <c r="I38"/>
  <c r="J38"/>
  <c r="K38"/>
  <c r="L38"/>
  <c r="H39"/>
  <c r="I39"/>
  <c r="J39"/>
  <c r="K39"/>
  <c r="L39"/>
  <c r="H40"/>
  <c r="I40"/>
  <c r="J40"/>
  <c r="K40"/>
  <c r="L40"/>
  <c r="H41"/>
  <c r="I41"/>
  <c r="J41"/>
  <c r="K41"/>
  <c r="L41"/>
  <c r="H42"/>
  <c r="I42"/>
  <c r="J42"/>
  <c r="K42"/>
  <c r="L42"/>
  <c r="H43"/>
  <c r="I43"/>
  <c r="J43"/>
  <c r="K43"/>
  <c r="L43"/>
  <c r="H44"/>
  <c r="I44"/>
  <c r="J44"/>
  <c r="K44"/>
  <c r="L44"/>
  <c r="H45"/>
  <c r="I45"/>
  <c r="J45"/>
  <c r="K45"/>
  <c r="L45"/>
  <c r="H46"/>
  <c r="I46"/>
  <c r="J46"/>
  <c r="K46"/>
  <c r="L46"/>
  <c r="H47"/>
  <c r="I47"/>
  <c r="J47"/>
  <c r="K47"/>
  <c r="L47"/>
  <c r="H48"/>
  <c r="I48"/>
  <c r="J48"/>
  <c r="K48"/>
  <c r="L48"/>
  <c r="H49"/>
  <c r="I49"/>
  <c r="J49"/>
  <c r="K49"/>
  <c r="L49"/>
  <c r="H50"/>
  <c r="I50"/>
  <c r="J50"/>
  <c r="K50"/>
  <c r="L50"/>
  <c r="H51"/>
  <c r="I51"/>
  <c r="J51"/>
  <c r="K51"/>
  <c r="L51"/>
  <c r="H52"/>
  <c r="I52"/>
  <c r="J52"/>
  <c r="K52"/>
  <c r="L52"/>
  <c r="H53"/>
  <c r="I53"/>
  <c r="J53"/>
  <c r="K53"/>
  <c r="L53"/>
  <c r="H54"/>
  <c r="I54"/>
  <c r="J54"/>
  <c r="K54"/>
  <c r="L54"/>
  <c r="H55"/>
  <c r="I55"/>
  <c r="J55"/>
  <c r="K55"/>
  <c r="L55"/>
  <c r="H56"/>
  <c r="I56"/>
  <c r="J56"/>
  <c r="K56"/>
  <c r="L56"/>
  <c r="H57"/>
  <c r="I57"/>
  <c r="J57"/>
  <c r="K57"/>
  <c r="L57"/>
  <c r="H58"/>
  <c r="I58"/>
  <c r="J58"/>
  <c r="K58"/>
  <c r="L58"/>
  <c r="H59"/>
  <c r="I59"/>
  <c r="J59"/>
  <c r="K59"/>
  <c r="L59"/>
  <c r="H60"/>
  <c r="I60"/>
  <c r="J60"/>
  <c r="K60"/>
  <c r="L60"/>
  <c r="H61"/>
  <c r="I61"/>
  <c r="J61"/>
  <c r="K61"/>
  <c r="L61"/>
  <c r="H62"/>
  <c r="I62"/>
  <c r="J62"/>
  <c r="K62"/>
  <c r="L62"/>
  <c r="H63"/>
  <c r="I63"/>
  <c r="J63"/>
  <c r="K63"/>
  <c r="L63"/>
  <c r="H64"/>
  <c r="I64"/>
  <c r="J64"/>
  <c r="K64"/>
  <c r="L64"/>
  <c r="H65"/>
  <c r="I65"/>
  <c r="J65"/>
  <c r="K65"/>
  <c r="L65"/>
  <c r="H66"/>
  <c r="I66"/>
  <c r="J66"/>
  <c r="K66"/>
  <c r="L66"/>
  <c r="H67"/>
  <c r="I67"/>
  <c r="J67"/>
  <c r="K67"/>
  <c r="L67"/>
  <c r="H68"/>
  <c r="I68"/>
  <c r="J68"/>
  <c r="K68"/>
  <c r="L68"/>
  <c r="H69"/>
  <c r="I69"/>
  <c r="J69"/>
  <c r="K69"/>
  <c r="L69"/>
  <c r="H70"/>
  <c r="I70"/>
  <c r="J70"/>
  <c r="K70"/>
  <c r="L70"/>
  <c r="H71"/>
  <c r="I71"/>
  <c r="J71"/>
  <c r="K71"/>
  <c r="L71"/>
  <c r="H72"/>
  <c r="I72"/>
  <c r="J72"/>
  <c r="K72"/>
  <c r="L72"/>
  <c r="H73"/>
  <c r="I73"/>
  <c r="J73"/>
  <c r="K73"/>
  <c r="L73"/>
  <c r="H74"/>
  <c r="I74"/>
  <c r="J74"/>
  <c r="K74"/>
  <c r="L74"/>
  <c r="H75"/>
  <c r="I75"/>
  <c r="J75"/>
  <c r="K75"/>
  <c r="L75"/>
  <c r="H76"/>
  <c r="I76"/>
  <c r="J76"/>
  <c r="K76"/>
  <c r="L76"/>
  <c r="H77"/>
  <c r="I77"/>
  <c r="J77"/>
  <c r="K77"/>
  <c r="L77"/>
  <c r="H78"/>
  <c r="I78"/>
  <c r="J78"/>
  <c r="K78"/>
  <c r="L78"/>
  <c r="H79"/>
  <c r="I79"/>
  <c r="J79"/>
  <c r="K79"/>
  <c r="L79"/>
  <c r="H80"/>
  <c r="I80"/>
  <c r="J80"/>
  <c r="K80"/>
  <c r="L80"/>
  <c r="H81"/>
  <c r="I81"/>
  <c r="J81"/>
  <c r="K81"/>
  <c r="L81"/>
  <c r="H82"/>
  <c r="I82"/>
  <c r="J82"/>
  <c r="K82"/>
  <c r="L82"/>
  <c r="H83"/>
  <c r="I83"/>
  <c r="J83"/>
  <c r="K83"/>
  <c r="L83"/>
  <c r="H84"/>
  <c r="I84"/>
  <c r="J84"/>
  <c r="K84"/>
  <c r="L84"/>
  <c r="H85"/>
  <c r="I85"/>
  <c r="J85"/>
  <c r="K85"/>
  <c r="L85"/>
  <c r="H86"/>
  <c r="I86"/>
  <c r="J86"/>
  <c r="K86"/>
  <c r="L86"/>
  <c r="H87"/>
  <c r="I87"/>
  <c r="J87"/>
  <c r="K87"/>
  <c r="L87"/>
  <c r="H88"/>
  <c r="I88"/>
  <c r="J88"/>
  <c r="K88"/>
  <c r="L88"/>
  <c r="H89"/>
  <c r="I89"/>
  <c r="J89"/>
  <c r="K89"/>
  <c r="L89"/>
  <c r="H90"/>
  <c r="I90"/>
  <c r="J90"/>
  <c r="K90"/>
  <c r="L90"/>
  <c r="H91"/>
  <c r="I91"/>
  <c r="J91"/>
  <c r="K91"/>
  <c r="L91"/>
  <c r="H92"/>
  <c r="I92"/>
  <c r="J92"/>
  <c r="K92"/>
  <c r="L92"/>
  <c r="H93"/>
  <c r="I93"/>
  <c r="J93"/>
  <c r="K93"/>
  <c r="L93"/>
  <c r="H94"/>
  <c r="I94"/>
  <c r="J94"/>
  <c r="K94"/>
  <c r="L94"/>
  <c r="H95"/>
  <c r="I95"/>
  <c r="J95"/>
  <c r="K95"/>
  <c r="L95"/>
  <c r="H96"/>
  <c r="I96"/>
  <c r="J96"/>
  <c r="K96"/>
  <c r="L96"/>
  <c r="H97"/>
  <c r="I97"/>
  <c r="J97"/>
  <c r="K97"/>
  <c r="L97"/>
  <c r="H98"/>
  <c r="I98"/>
  <c r="J98"/>
  <c r="K98"/>
  <c r="L98"/>
  <c r="H99"/>
  <c r="I99"/>
  <c r="J99"/>
  <c r="K99"/>
  <c r="L99"/>
  <c r="H100"/>
  <c r="I100"/>
  <c r="J100"/>
  <c r="K100"/>
  <c r="L100"/>
  <c r="H101"/>
  <c r="I101"/>
  <c r="J101"/>
  <c r="K101"/>
  <c r="L101"/>
  <c r="H102"/>
  <c r="I102"/>
  <c r="J102"/>
  <c r="K102"/>
  <c r="L102"/>
  <c r="H103"/>
  <c r="I103"/>
  <c r="J103"/>
  <c r="K103"/>
  <c r="L103"/>
  <c r="H104"/>
  <c r="I104"/>
  <c r="J104"/>
  <c r="K104"/>
  <c r="L104"/>
  <c r="H105"/>
  <c r="I105"/>
  <c r="J105"/>
  <c r="K105"/>
  <c r="L105"/>
  <c r="H106"/>
  <c r="I106"/>
  <c r="J106"/>
  <c r="K106"/>
  <c r="L106"/>
  <c r="H107"/>
  <c r="I107"/>
  <c r="J107"/>
  <c r="K107"/>
  <c r="L107"/>
  <c r="H108"/>
  <c r="I108"/>
  <c r="J108"/>
  <c r="K108"/>
  <c r="L108"/>
  <c r="H109"/>
  <c r="I109"/>
  <c r="J109"/>
  <c r="K109"/>
  <c r="L109"/>
  <c r="H110"/>
  <c r="I110"/>
  <c r="J110"/>
  <c r="K110"/>
  <c r="L110"/>
  <c r="H111"/>
  <c r="I111"/>
  <c r="J111"/>
  <c r="K111"/>
  <c r="L111"/>
  <c r="H112"/>
  <c r="I112"/>
  <c r="J112"/>
  <c r="K112"/>
  <c r="L112"/>
  <c r="H113"/>
  <c r="I113"/>
  <c r="J113"/>
  <c r="K113"/>
  <c r="L113"/>
  <c r="H114"/>
  <c r="I114"/>
  <c r="J114"/>
  <c r="K114"/>
  <c r="L114"/>
  <c r="H115"/>
  <c r="I115"/>
  <c r="J115"/>
  <c r="K115"/>
  <c r="L115"/>
  <c r="H116"/>
  <c r="I116"/>
  <c r="J116"/>
  <c r="K116"/>
  <c r="L116"/>
  <c r="H117"/>
  <c r="I117"/>
  <c r="J117"/>
  <c r="K117"/>
  <c r="L117"/>
  <c r="H118"/>
  <c r="I118"/>
  <c r="J118"/>
  <c r="K118"/>
  <c r="L118"/>
  <c r="H119"/>
  <c r="I119"/>
  <c r="J119"/>
  <c r="K119"/>
  <c r="L119"/>
  <c r="H120"/>
  <c r="I120"/>
  <c r="J120"/>
  <c r="K120"/>
  <c r="L120"/>
  <c r="H121"/>
  <c r="I121"/>
  <c r="J121"/>
  <c r="K121"/>
  <c r="L121"/>
  <c r="H122"/>
  <c r="I122"/>
  <c r="J122"/>
  <c r="K122"/>
  <c r="L122"/>
  <c r="H123"/>
  <c r="I123"/>
  <c r="J123"/>
  <c r="K123"/>
  <c r="L123"/>
  <c r="H124"/>
  <c r="I124"/>
  <c r="J124"/>
  <c r="K124"/>
  <c r="L124"/>
  <c r="H125"/>
  <c r="I125"/>
  <c r="J125"/>
  <c r="K125"/>
  <c r="L125"/>
  <c r="H126"/>
  <c r="I126"/>
  <c r="J126"/>
  <c r="K126"/>
  <c r="L126"/>
  <c r="H127"/>
  <c r="I127"/>
  <c r="J127"/>
  <c r="K127"/>
  <c r="L127"/>
  <c r="H128"/>
  <c r="I128"/>
  <c r="J128"/>
  <c r="K128"/>
  <c r="L128"/>
  <c r="H129"/>
  <c r="I129"/>
  <c r="J129"/>
  <c r="K129"/>
  <c r="L129"/>
  <c r="H130"/>
  <c r="I130"/>
  <c r="J130"/>
  <c r="K130"/>
  <c r="L130"/>
  <c r="H131"/>
  <c r="I131"/>
  <c r="J131"/>
  <c r="K131"/>
  <c r="L131"/>
  <c r="H132"/>
  <c r="I132"/>
  <c r="J132"/>
  <c r="K132"/>
  <c r="L132"/>
  <c r="H133"/>
  <c r="I133"/>
  <c r="J133"/>
  <c r="K133"/>
  <c r="L133"/>
  <c r="H134"/>
  <c r="I134"/>
  <c r="J134"/>
  <c r="K134"/>
  <c r="L134"/>
  <c r="H135"/>
  <c r="I135"/>
  <c r="J135"/>
  <c r="K135"/>
  <c r="L135"/>
  <c r="H136"/>
  <c r="I136"/>
  <c r="J136"/>
  <c r="K136"/>
  <c r="L136"/>
  <c r="H137"/>
  <c r="I137"/>
  <c r="J137"/>
  <c r="K137"/>
  <c r="L137"/>
  <c r="H138"/>
  <c r="I138"/>
  <c r="J138"/>
  <c r="K138"/>
  <c r="L138"/>
  <c r="H139"/>
  <c r="I139"/>
  <c r="J139"/>
  <c r="K139"/>
  <c r="L139"/>
  <c r="H140"/>
  <c r="I140"/>
  <c r="J140"/>
  <c r="K140"/>
  <c r="L140"/>
  <c r="H141"/>
  <c r="I141"/>
  <c r="J141"/>
  <c r="K141"/>
  <c r="L141"/>
  <c r="H142"/>
  <c r="I142"/>
  <c r="J142"/>
  <c r="K142"/>
  <c r="L142"/>
  <c r="H143"/>
  <c r="I143"/>
  <c r="J143"/>
  <c r="K143"/>
  <c r="L143"/>
  <c r="H144"/>
  <c r="I144"/>
  <c r="J144"/>
  <c r="K144"/>
  <c r="L144"/>
  <c r="H145"/>
  <c r="I145"/>
  <c r="J145"/>
  <c r="K145"/>
  <c r="L145"/>
  <c r="H146"/>
  <c r="I146"/>
  <c r="J146"/>
  <c r="K146"/>
  <c r="L146"/>
  <c r="H147"/>
  <c r="I147"/>
  <c r="J147"/>
  <c r="K147"/>
  <c r="L147"/>
  <c r="H148"/>
  <c r="I148"/>
  <c r="J148"/>
  <c r="K148"/>
  <c r="L148"/>
  <c r="H149"/>
  <c r="I149"/>
  <c r="J149"/>
  <c r="K149"/>
  <c r="L149"/>
  <c r="H150"/>
  <c r="I150"/>
  <c r="J150"/>
  <c r="K150"/>
  <c r="L150"/>
  <c r="H151"/>
  <c r="I151"/>
  <c r="J151"/>
  <c r="K151"/>
  <c r="L151"/>
  <c r="H152"/>
  <c r="I152"/>
  <c r="J152"/>
  <c r="K152"/>
  <c r="L152"/>
  <c r="H153"/>
  <c r="I153"/>
  <c r="J153"/>
  <c r="K153"/>
  <c r="L153"/>
  <c r="H154"/>
  <c r="I154"/>
  <c r="J154"/>
  <c r="K154"/>
  <c r="L154"/>
  <c r="H155"/>
  <c r="I155"/>
  <c r="J155"/>
  <c r="K155"/>
  <c r="L155"/>
  <c r="H156"/>
  <c r="I156"/>
  <c r="J156"/>
  <c r="K156"/>
  <c r="L156"/>
  <c r="H157"/>
  <c r="I157"/>
  <c r="J157"/>
  <c r="K157"/>
  <c r="L157"/>
  <c r="H158"/>
  <c r="I158"/>
  <c r="J158"/>
  <c r="K158"/>
  <c r="L158"/>
  <c r="H159"/>
  <c r="I159"/>
  <c r="J159"/>
  <c r="K159"/>
  <c r="L159"/>
  <c r="H160"/>
  <c r="I160"/>
  <c r="J160"/>
  <c r="K160"/>
  <c r="L160"/>
  <c r="H161"/>
  <c r="I161"/>
  <c r="J161"/>
  <c r="K161"/>
  <c r="L161"/>
  <c r="H162"/>
  <c r="I162"/>
  <c r="J162"/>
  <c r="K162"/>
  <c r="L162"/>
  <c r="H163"/>
  <c r="I163"/>
  <c r="J163"/>
  <c r="K163"/>
  <c r="L163"/>
  <c r="H164"/>
  <c r="I164"/>
  <c r="J164"/>
  <c r="K164"/>
  <c r="L164"/>
  <c r="H165"/>
  <c r="I165"/>
  <c r="J165"/>
  <c r="K165"/>
  <c r="L165"/>
  <c r="H166"/>
  <c r="I166"/>
  <c r="J166"/>
  <c r="K166"/>
  <c r="L166"/>
  <c r="H167"/>
  <c r="I167"/>
  <c r="J167"/>
  <c r="K167"/>
  <c r="L167"/>
  <c r="H168"/>
  <c r="I168"/>
  <c r="J168"/>
  <c r="K168"/>
  <c r="L168"/>
  <c r="H169"/>
  <c r="I169"/>
  <c r="J169"/>
  <c r="K169"/>
  <c r="L169"/>
  <c r="H170"/>
  <c r="I170"/>
  <c r="J170"/>
  <c r="K170"/>
  <c r="L170"/>
  <c r="H171"/>
  <c r="I171"/>
  <c r="J171"/>
  <c r="K171"/>
  <c r="L171"/>
  <c r="H172"/>
  <c r="I172"/>
  <c r="J172"/>
  <c r="K172"/>
  <c r="L172"/>
  <c r="H173"/>
  <c r="I173"/>
  <c r="J173"/>
  <c r="K173"/>
  <c r="L173"/>
  <c r="H174"/>
  <c r="I174"/>
  <c r="J174"/>
  <c r="K174"/>
  <c r="L174"/>
  <c r="H175"/>
  <c r="I175"/>
  <c r="J175"/>
  <c r="K175"/>
  <c r="L175"/>
  <c r="H176"/>
  <c r="I176"/>
  <c r="J176"/>
  <c r="K176"/>
  <c r="L176"/>
  <c r="H177"/>
  <c r="I177"/>
  <c r="J177"/>
  <c r="K177"/>
  <c r="L177"/>
  <c r="H178"/>
  <c r="I178"/>
  <c r="J178"/>
  <c r="K178"/>
  <c r="L178"/>
  <c r="H179"/>
  <c r="I179"/>
  <c r="J179"/>
  <c r="K179"/>
  <c r="L179"/>
  <c r="H180"/>
  <c r="I180"/>
  <c r="J180"/>
  <c r="K180"/>
  <c r="L180"/>
  <c r="H181"/>
  <c r="I181"/>
  <c r="J181"/>
  <c r="K181"/>
  <c r="L181"/>
  <c r="H182"/>
  <c r="I182"/>
  <c r="J182"/>
  <c r="K182"/>
  <c r="L182"/>
  <c r="H183"/>
  <c r="I183"/>
  <c r="J183"/>
  <c r="K183"/>
  <c r="L183"/>
  <c r="H184"/>
  <c r="I184"/>
  <c r="J184"/>
  <c r="K184"/>
  <c r="L184"/>
  <c r="H185"/>
  <c r="I185"/>
  <c r="J185"/>
  <c r="K185"/>
  <c r="L185"/>
  <c r="H186"/>
  <c r="I186"/>
  <c r="J186"/>
  <c r="K186"/>
  <c r="L186"/>
  <c r="H187"/>
  <c r="I187"/>
  <c r="J187"/>
  <c r="K187"/>
  <c r="L187"/>
  <c r="H188"/>
  <c r="I188"/>
  <c r="J188"/>
  <c r="K188"/>
  <c r="L188"/>
  <c r="H189"/>
  <c r="I189"/>
  <c r="J189"/>
  <c r="K189"/>
  <c r="L189"/>
  <c r="H190"/>
  <c r="I190"/>
  <c r="J190"/>
  <c r="K190"/>
  <c r="L190"/>
  <c r="H191"/>
  <c r="I191"/>
  <c r="J191"/>
  <c r="K191"/>
  <c r="L191"/>
  <c r="H192"/>
  <c r="I192"/>
  <c r="J192"/>
  <c r="K192"/>
  <c r="L192"/>
  <c r="H193"/>
  <c r="I193"/>
  <c r="J193"/>
  <c r="K193"/>
  <c r="L193"/>
  <c r="H194"/>
  <c r="I194"/>
  <c r="J194"/>
  <c r="K194"/>
  <c r="L194"/>
  <c r="H195"/>
  <c r="I195"/>
  <c r="J195"/>
  <c r="K195"/>
  <c r="L195"/>
  <c r="H196"/>
  <c r="I196"/>
  <c r="J196"/>
  <c r="K196"/>
  <c r="L196"/>
  <c r="H197"/>
  <c r="I197"/>
  <c r="J197"/>
  <c r="K197"/>
  <c r="L197"/>
  <c r="H198"/>
  <c r="I198"/>
  <c r="J198"/>
  <c r="K198"/>
  <c r="L198"/>
  <c r="H199"/>
  <c r="I199"/>
  <c r="J199"/>
  <c r="K199"/>
  <c r="L199"/>
  <c r="H200"/>
  <c r="I200"/>
  <c r="J200"/>
  <c r="K200"/>
  <c r="L200"/>
  <c r="H201"/>
  <c r="I201"/>
  <c r="J201"/>
  <c r="K201"/>
  <c r="L201"/>
  <c r="H202"/>
  <c r="I202"/>
  <c r="J202"/>
  <c r="K202"/>
  <c r="L202"/>
  <c r="H203"/>
  <c r="I203"/>
  <c r="J203"/>
  <c r="K203"/>
  <c r="L203"/>
  <c r="H204"/>
  <c r="I204"/>
  <c r="J204"/>
  <c r="K204"/>
  <c r="L204"/>
  <c r="H205"/>
  <c r="I205"/>
  <c r="J205"/>
  <c r="K205"/>
  <c r="L205"/>
  <c r="H206"/>
  <c r="I206"/>
  <c r="J206"/>
  <c r="K206"/>
  <c r="L206"/>
  <c r="H207"/>
  <c r="I207"/>
  <c r="J207"/>
  <c r="K207"/>
  <c r="L207"/>
  <c r="H208"/>
  <c r="I208"/>
  <c r="J208"/>
  <c r="K208"/>
  <c r="L208"/>
  <c r="H209"/>
  <c r="I209"/>
  <c r="J209"/>
  <c r="K209"/>
  <c r="L209"/>
  <c r="H210"/>
  <c r="I210"/>
  <c r="J210"/>
  <c r="K210"/>
  <c r="L210"/>
  <c r="H211"/>
  <c r="I211"/>
  <c r="J211"/>
  <c r="K211"/>
  <c r="L211"/>
  <c r="H212"/>
  <c r="I212"/>
  <c r="J212"/>
  <c r="K212"/>
  <c r="L212"/>
  <c r="H213"/>
  <c r="I213"/>
  <c r="J213"/>
  <c r="K213"/>
  <c r="L213"/>
  <c r="H214"/>
  <c r="I214"/>
  <c r="J214"/>
  <c r="K214"/>
  <c r="L214"/>
  <c r="H215"/>
  <c r="I215"/>
  <c r="J215"/>
  <c r="K215"/>
  <c r="L215"/>
  <c r="H216"/>
  <c r="I216"/>
  <c r="J216"/>
  <c r="K216"/>
  <c r="L216"/>
  <c r="H217"/>
  <c r="I217"/>
  <c r="J217"/>
  <c r="K217"/>
  <c r="L217"/>
  <c r="H218"/>
  <c r="I218"/>
  <c r="J218"/>
  <c r="K218"/>
  <c r="L218"/>
  <c r="H219"/>
  <c r="I219"/>
  <c r="J219"/>
  <c r="K219"/>
  <c r="L219"/>
  <c r="H220"/>
  <c r="I220"/>
  <c r="J220"/>
  <c r="K220"/>
  <c r="L220"/>
  <c r="H221"/>
  <c r="I221"/>
  <c r="J221"/>
  <c r="K221"/>
  <c r="L221"/>
  <c r="H222"/>
  <c r="I222"/>
  <c r="J222"/>
  <c r="K222"/>
  <c r="L222"/>
  <c r="H223"/>
  <c r="I223"/>
  <c r="J223"/>
  <c r="K223"/>
  <c r="L223"/>
  <c r="H224"/>
  <c r="I224"/>
  <c r="J224"/>
  <c r="K224"/>
  <c r="L224"/>
  <c r="H225"/>
  <c r="I225"/>
  <c r="J225"/>
  <c r="K225"/>
  <c r="L225"/>
  <c r="H226"/>
  <c r="I226"/>
  <c r="J226"/>
  <c r="K226"/>
  <c r="L226"/>
  <c r="H227"/>
  <c r="I227"/>
  <c r="J227"/>
  <c r="K227"/>
  <c r="L227"/>
  <c r="H228"/>
  <c r="I228"/>
  <c r="J228"/>
  <c r="K228"/>
  <c r="L228"/>
  <c r="H229"/>
  <c r="I229"/>
  <c r="J229"/>
  <c r="K229"/>
  <c r="L229"/>
  <c r="H230"/>
  <c r="I230"/>
  <c r="J230"/>
  <c r="K230"/>
  <c r="L230"/>
  <c r="H231"/>
  <c r="I231"/>
  <c r="J231"/>
  <c r="K231"/>
  <c r="L231"/>
  <c r="H232"/>
  <c r="I232"/>
  <c r="J232"/>
  <c r="K232"/>
  <c r="L232"/>
  <c r="H233"/>
  <c r="I233"/>
  <c r="J233"/>
  <c r="K233"/>
  <c r="L233"/>
  <c r="H234"/>
  <c r="I234"/>
  <c r="J234"/>
  <c r="K234"/>
  <c r="L234"/>
  <c r="H235"/>
  <c r="I235"/>
  <c r="J235"/>
  <c r="K235"/>
  <c r="L235"/>
  <c r="H236"/>
  <c r="I236"/>
  <c r="J236"/>
  <c r="K236"/>
  <c r="L236"/>
  <c r="H237"/>
  <c r="I237"/>
  <c r="J237"/>
  <c r="K237"/>
  <c r="L237"/>
  <c r="H238"/>
  <c r="I238"/>
  <c r="J238"/>
  <c r="K238"/>
  <c r="L238"/>
  <c r="H239"/>
  <c r="I239"/>
  <c r="J239"/>
  <c r="K239"/>
  <c r="L239"/>
  <c r="H240"/>
  <c r="I240"/>
  <c r="J240"/>
  <c r="K240"/>
  <c r="L240"/>
  <c r="H241"/>
  <c r="I241"/>
  <c r="J241"/>
  <c r="K241"/>
  <c r="L241"/>
  <c r="H242"/>
  <c r="I242"/>
  <c r="J242"/>
  <c r="K242"/>
  <c r="L242"/>
  <c r="H243"/>
  <c r="I243"/>
  <c r="J243"/>
  <c r="K243"/>
  <c r="L243"/>
  <c r="H244"/>
  <c r="I244"/>
  <c r="J244"/>
  <c r="K244"/>
  <c r="L244"/>
  <c r="H245"/>
  <c r="I245"/>
  <c r="J245"/>
  <c r="K245"/>
  <c r="L245"/>
  <c r="H246"/>
  <c r="I246"/>
  <c r="J246"/>
  <c r="K246"/>
  <c r="L246"/>
  <c r="H247"/>
  <c r="I247"/>
  <c r="J247"/>
  <c r="K247"/>
  <c r="L247"/>
  <c r="H248"/>
  <c r="I248"/>
  <c r="J248"/>
  <c r="K248"/>
  <c r="L248"/>
  <c r="H249"/>
  <c r="I249"/>
  <c r="J249"/>
  <c r="K249"/>
  <c r="L249"/>
  <c r="H250"/>
  <c r="I250"/>
  <c r="J250"/>
  <c r="K250"/>
  <c r="L250"/>
  <c r="H251"/>
  <c r="I251"/>
  <c r="J251"/>
  <c r="K251"/>
  <c r="L251"/>
  <c r="H252"/>
  <c r="I252"/>
  <c r="J252"/>
  <c r="K252"/>
  <c r="L252"/>
  <c r="H253"/>
  <c r="I253"/>
  <c r="J253"/>
  <c r="K253"/>
  <c r="L253"/>
  <c r="H254"/>
  <c r="I254"/>
  <c r="J254"/>
  <c r="K254"/>
  <c r="L254"/>
  <c r="H255"/>
  <c r="I255"/>
  <c r="J255"/>
  <c r="K255"/>
  <c r="L255"/>
  <c r="H256"/>
  <c r="I256"/>
  <c r="J256"/>
  <c r="K256"/>
  <c r="L256"/>
  <c r="H257"/>
  <c r="I257"/>
  <c r="J257"/>
  <c r="K257"/>
  <c r="L257"/>
  <c r="H258"/>
  <c r="I258"/>
  <c r="J258"/>
  <c r="K258"/>
  <c r="L258"/>
  <c r="H259"/>
  <c r="I259"/>
  <c r="J259"/>
  <c r="K259"/>
  <c r="L259"/>
  <c r="H260"/>
  <c r="I260"/>
  <c r="J260"/>
  <c r="K260"/>
  <c r="L260"/>
  <c r="H261"/>
  <c r="I261"/>
  <c r="J261"/>
  <c r="K261"/>
  <c r="L261"/>
  <c r="H262"/>
  <c r="I262"/>
  <c r="J262"/>
  <c r="K262"/>
  <c r="L262"/>
  <c r="H263"/>
  <c r="I263"/>
  <c r="J263"/>
  <c r="K263"/>
  <c r="L263"/>
  <c r="H264"/>
  <c r="I264"/>
  <c r="J264"/>
  <c r="K264"/>
  <c r="L264"/>
  <c r="H265"/>
  <c r="I265"/>
  <c r="J265"/>
  <c r="K265"/>
  <c r="L265"/>
  <c r="H266"/>
  <c r="I266"/>
  <c r="J266"/>
  <c r="K266"/>
  <c r="L266"/>
  <c r="H267"/>
  <c r="I267"/>
  <c r="J267"/>
  <c r="K267"/>
  <c r="L267"/>
  <c r="H268"/>
  <c r="I268"/>
  <c r="J268"/>
  <c r="K268"/>
  <c r="L268"/>
  <c r="H269"/>
  <c r="I269"/>
  <c r="J269"/>
  <c r="K269"/>
  <c r="L269"/>
  <c r="H270"/>
  <c r="I270"/>
  <c r="J270"/>
  <c r="K270"/>
  <c r="L270"/>
  <c r="H271"/>
  <c r="I271"/>
  <c r="J271"/>
  <c r="K271"/>
  <c r="L271"/>
  <c r="H272"/>
  <c r="I272"/>
  <c r="J272"/>
  <c r="K272"/>
  <c r="L272"/>
  <c r="H273"/>
  <c r="I273"/>
  <c r="J273"/>
  <c r="K273"/>
  <c r="L273"/>
  <c r="H274"/>
  <c r="I274"/>
  <c r="J274"/>
  <c r="K274"/>
  <c r="L274"/>
  <c r="H275"/>
  <c r="I275"/>
  <c r="J275"/>
  <c r="K275"/>
  <c r="L275"/>
  <c r="H276"/>
  <c r="I276"/>
  <c r="J276"/>
  <c r="K276"/>
  <c r="L276"/>
  <c r="H277"/>
  <c r="I277"/>
  <c r="J277"/>
  <c r="K277"/>
  <c r="L277"/>
  <c r="H278"/>
  <c r="I278"/>
  <c r="J278"/>
  <c r="K278"/>
  <c r="L278"/>
  <c r="H279"/>
  <c r="I279"/>
  <c r="J279"/>
  <c r="K279"/>
  <c r="L279"/>
  <c r="H280"/>
  <c r="I280"/>
  <c r="J280"/>
  <c r="K280"/>
  <c r="L280"/>
  <c r="H281"/>
  <c r="I281"/>
  <c r="J281"/>
  <c r="K281"/>
  <c r="L281"/>
  <c r="H282"/>
  <c r="I282"/>
  <c r="J282"/>
  <c r="K282"/>
  <c r="L282"/>
  <c r="H283"/>
  <c r="I283"/>
  <c r="J283"/>
  <c r="K283"/>
  <c r="L283"/>
  <c r="H284"/>
  <c r="I284"/>
  <c r="J284"/>
  <c r="K284"/>
  <c r="L284"/>
  <c r="H285"/>
  <c r="I285"/>
  <c r="J285"/>
  <c r="K285"/>
  <c r="L285"/>
  <c r="H286"/>
  <c r="I286"/>
  <c r="J286"/>
  <c r="K286"/>
  <c r="L286"/>
  <c r="H287"/>
  <c r="I287"/>
  <c r="J287"/>
  <c r="K287"/>
  <c r="L287"/>
  <c r="H288"/>
  <c r="I288"/>
  <c r="J288"/>
  <c r="K288"/>
  <c r="L288"/>
  <c r="H289"/>
  <c r="I289"/>
  <c r="J289"/>
  <c r="K289"/>
  <c r="L289"/>
  <c r="H290"/>
  <c r="I290"/>
  <c r="J290"/>
  <c r="K290"/>
  <c r="L290"/>
  <c r="H291"/>
  <c r="I291"/>
  <c r="J291"/>
  <c r="K291"/>
  <c r="L291"/>
  <c r="H292"/>
  <c r="I292"/>
  <c r="J292"/>
  <c r="K292"/>
  <c r="L292"/>
  <c r="H293"/>
  <c r="I293"/>
  <c r="J293"/>
  <c r="K293"/>
  <c r="L293"/>
  <c r="H294"/>
  <c r="I294"/>
  <c r="J294"/>
  <c r="K294"/>
  <c r="L294"/>
  <c r="H295"/>
  <c r="I295"/>
  <c r="J295"/>
  <c r="K295"/>
  <c r="L295"/>
  <c r="H296"/>
  <c r="I296"/>
  <c r="J296"/>
  <c r="K296"/>
  <c r="L296"/>
  <c r="H297"/>
  <c r="I297"/>
  <c r="J297"/>
  <c r="K297"/>
  <c r="L297"/>
  <c r="H298"/>
  <c r="I298"/>
  <c r="J298"/>
  <c r="K298"/>
  <c r="L298"/>
  <c r="H299"/>
  <c r="I299"/>
  <c r="J299"/>
  <c r="K299"/>
  <c r="L299"/>
  <c r="H300"/>
  <c r="I300"/>
  <c r="J300"/>
  <c r="K300"/>
  <c r="L300"/>
  <c r="H301"/>
  <c r="I301"/>
  <c r="J301"/>
  <c r="K301"/>
  <c r="L301"/>
  <c r="H302"/>
  <c r="I302"/>
  <c r="J302"/>
  <c r="K302"/>
  <c r="L302"/>
  <c r="H303"/>
  <c r="I303"/>
  <c r="J303"/>
  <c r="K303"/>
  <c r="L303"/>
  <c r="H304"/>
  <c r="I304"/>
  <c r="J304"/>
  <c r="K304"/>
  <c r="L304"/>
  <c r="H305"/>
  <c r="I305"/>
  <c r="J305"/>
  <c r="K305"/>
  <c r="L305"/>
  <c r="H306"/>
  <c r="I306"/>
  <c r="J306"/>
  <c r="K306"/>
  <c r="L306"/>
  <c r="H307"/>
  <c r="I307"/>
  <c r="J307"/>
  <c r="K307"/>
  <c r="L307"/>
  <c r="H308"/>
  <c r="I308"/>
  <c r="J308"/>
  <c r="K308"/>
  <c r="L308"/>
  <c r="H309"/>
  <c r="I309"/>
  <c r="J309"/>
  <c r="K309"/>
  <c r="L309"/>
  <c r="H310"/>
  <c r="I310"/>
  <c r="J310"/>
  <c r="K310"/>
  <c r="L310"/>
  <c r="H311"/>
  <c r="I311"/>
  <c r="J311"/>
  <c r="K311"/>
  <c r="L311"/>
  <c r="H312"/>
  <c r="I312"/>
  <c r="J312"/>
  <c r="K312"/>
  <c r="L312"/>
  <c r="H313"/>
  <c r="I313"/>
  <c r="J313"/>
  <c r="K313"/>
  <c r="L313"/>
  <c r="H314"/>
  <c r="I314"/>
  <c r="J314"/>
  <c r="K314"/>
  <c r="L314"/>
  <c r="H315"/>
  <c r="I315"/>
  <c r="J315"/>
  <c r="K315"/>
  <c r="L315"/>
  <c r="H316"/>
  <c r="I316"/>
  <c r="J316"/>
  <c r="K316"/>
  <c r="L316"/>
  <c r="H317"/>
  <c r="I317"/>
  <c r="J317"/>
  <c r="K317"/>
  <c r="L317"/>
  <c r="H318"/>
  <c r="I318"/>
  <c r="J318"/>
  <c r="K318"/>
  <c r="L318"/>
  <c r="H319"/>
  <c r="I319"/>
  <c r="J319"/>
  <c r="K319"/>
  <c r="L319"/>
  <c r="H320"/>
  <c r="I320"/>
  <c r="J320"/>
  <c r="K320"/>
  <c r="L320"/>
  <c r="H321"/>
  <c r="I321"/>
  <c r="J321"/>
  <c r="K321"/>
  <c r="L321"/>
  <c r="H322"/>
  <c r="I322"/>
  <c r="J322"/>
  <c r="K322"/>
  <c r="L322"/>
  <c r="H323"/>
  <c r="I323"/>
  <c r="J323"/>
  <c r="K323"/>
  <c r="L323"/>
  <c r="H324"/>
  <c r="I324"/>
  <c r="J324"/>
  <c r="K324"/>
  <c r="L324"/>
  <c r="H325"/>
  <c r="I325"/>
  <c r="J325"/>
  <c r="K325"/>
  <c r="L325"/>
  <c r="H326"/>
  <c r="I326"/>
  <c r="J326"/>
  <c r="K326"/>
  <c r="L326"/>
  <c r="H327"/>
  <c r="I327"/>
  <c r="J327"/>
  <c r="K327"/>
  <c r="L327"/>
  <c r="H328"/>
  <c r="I328"/>
  <c r="J328"/>
  <c r="K328"/>
  <c r="L328"/>
  <c r="H329"/>
  <c r="I329"/>
  <c r="J329"/>
  <c r="K329"/>
  <c r="L329"/>
  <c r="H330"/>
  <c r="I330"/>
  <c r="J330"/>
  <c r="K330"/>
  <c r="L330"/>
  <c r="H331"/>
  <c r="I331"/>
  <c r="J331"/>
  <c r="K331"/>
  <c r="L331"/>
  <c r="H332"/>
  <c r="I332"/>
  <c r="J332"/>
  <c r="K332"/>
  <c r="L332"/>
  <c r="H333"/>
  <c r="I333"/>
  <c r="J333"/>
  <c r="K333"/>
  <c r="L333"/>
  <c r="H334"/>
  <c r="I334"/>
  <c r="J334"/>
  <c r="K334"/>
  <c r="L334"/>
  <c r="H335"/>
  <c r="I335"/>
  <c r="J335"/>
  <c r="K335"/>
  <c r="L335"/>
  <c r="H336"/>
  <c r="I336"/>
  <c r="J336"/>
  <c r="K336"/>
  <c r="L336"/>
  <c r="H337"/>
  <c r="I337"/>
  <c r="J337"/>
  <c r="K337"/>
  <c r="L337"/>
  <c r="H338"/>
  <c r="I338"/>
  <c r="J338"/>
  <c r="K338"/>
  <c r="L338"/>
  <c r="H339"/>
  <c r="I339"/>
  <c r="J339"/>
  <c r="K339"/>
  <c r="L339"/>
  <c r="H340"/>
  <c r="I340"/>
  <c r="J340"/>
  <c r="K340"/>
  <c r="L340"/>
  <c r="H341"/>
  <c r="I341"/>
  <c r="J341"/>
  <c r="K341"/>
  <c r="L341"/>
  <c r="H342"/>
  <c r="I342"/>
  <c r="J342"/>
  <c r="K342"/>
  <c r="L342"/>
  <c r="H343"/>
  <c r="I343"/>
  <c r="J343"/>
  <c r="K343"/>
  <c r="L343"/>
  <c r="H344"/>
  <c r="I344"/>
  <c r="J344"/>
  <c r="K344"/>
  <c r="L344"/>
  <c r="H345"/>
  <c r="I345"/>
  <c r="J345"/>
  <c r="K345"/>
  <c r="L345"/>
  <c r="H346"/>
  <c r="I346"/>
  <c r="J346"/>
  <c r="K346"/>
  <c r="L346"/>
  <c r="H347"/>
  <c r="I347"/>
  <c r="J347"/>
  <c r="K347"/>
  <c r="L347"/>
  <c r="H348"/>
  <c r="I348"/>
  <c r="J348"/>
  <c r="K348"/>
  <c r="L348"/>
  <c r="H349"/>
  <c r="I349"/>
  <c r="J349"/>
  <c r="K349"/>
  <c r="L349"/>
  <c r="H350"/>
  <c r="I350"/>
  <c r="J350"/>
  <c r="K350"/>
  <c r="L350"/>
  <c r="H351"/>
  <c r="I351"/>
  <c r="J351"/>
  <c r="K351"/>
  <c r="L351"/>
  <c r="H352"/>
  <c r="I352"/>
  <c r="J352"/>
  <c r="K352"/>
  <c r="L352"/>
  <c r="H353"/>
  <c r="I353"/>
  <c r="J353"/>
  <c r="K353"/>
  <c r="L353"/>
  <c r="H354"/>
  <c r="I354"/>
  <c r="J354"/>
  <c r="K354"/>
  <c r="L354"/>
  <c r="H355"/>
  <c r="I355"/>
  <c r="J355"/>
  <c r="K355"/>
  <c r="L355"/>
  <c r="H356"/>
  <c r="I356"/>
  <c r="J356"/>
  <c r="K356"/>
  <c r="L356"/>
  <c r="H357"/>
  <c r="I357"/>
  <c r="J357"/>
  <c r="K357"/>
  <c r="L357"/>
  <c r="H358"/>
  <c r="I358"/>
  <c r="J358"/>
  <c r="K358"/>
  <c r="L358"/>
  <c r="H359"/>
  <c r="I359"/>
  <c r="J359"/>
  <c r="K359"/>
  <c r="L359"/>
  <c r="H360"/>
  <c r="I360"/>
  <c r="J360"/>
  <c r="K360"/>
  <c r="L360"/>
  <c r="H361"/>
  <c r="I361"/>
  <c r="J361"/>
  <c r="K361"/>
  <c r="L361"/>
  <c r="H362"/>
  <c r="I362"/>
  <c r="J362"/>
  <c r="K362"/>
  <c r="L362"/>
  <c r="H363"/>
  <c r="I363"/>
  <c r="J363"/>
  <c r="K363"/>
  <c r="L363"/>
  <c r="H364"/>
  <c r="I364"/>
  <c r="J364"/>
  <c r="K364"/>
  <c r="L364"/>
  <c r="H365"/>
  <c r="I365"/>
  <c r="J365"/>
  <c r="K365"/>
  <c r="L365"/>
  <c r="H366"/>
  <c r="I366"/>
  <c r="J366"/>
  <c r="K366"/>
  <c r="L366"/>
  <c r="H367"/>
  <c r="I367"/>
  <c r="J367"/>
  <c r="K367"/>
  <c r="L367"/>
  <c r="H368"/>
  <c r="I368"/>
  <c r="J368"/>
  <c r="K368"/>
  <c r="L368"/>
  <c r="H369"/>
  <c r="I369"/>
  <c r="J369"/>
  <c r="K369"/>
  <c r="L369"/>
  <c r="H370"/>
  <c r="I370"/>
  <c r="J370"/>
  <c r="K370"/>
  <c r="L370"/>
  <c r="H371"/>
  <c r="I371"/>
  <c r="J371"/>
  <c r="K371"/>
  <c r="L371"/>
  <c r="H372"/>
  <c r="I372"/>
  <c r="J372"/>
  <c r="K372"/>
  <c r="L372"/>
  <c r="H373"/>
  <c r="I373"/>
  <c r="J373"/>
  <c r="K373"/>
  <c r="L373"/>
  <c r="H374"/>
  <c r="I374"/>
  <c r="J374"/>
  <c r="K374"/>
  <c r="L374"/>
  <c r="H375"/>
  <c r="I375"/>
  <c r="J375"/>
  <c r="K375"/>
  <c r="L375"/>
  <c r="H376"/>
  <c r="I376"/>
  <c r="J376"/>
  <c r="K376"/>
  <c r="L376"/>
  <c r="H377"/>
  <c r="I377"/>
  <c r="J377"/>
  <c r="K377"/>
  <c r="L377"/>
  <c r="H378"/>
  <c r="I378"/>
  <c r="J378"/>
  <c r="K378"/>
  <c r="L378"/>
  <c r="H379"/>
  <c r="I379"/>
  <c r="J379"/>
  <c r="K379"/>
  <c r="L379"/>
  <c r="H380"/>
  <c r="I380"/>
  <c r="J380"/>
  <c r="K380"/>
  <c r="L380"/>
  <c r="H381"/>
  <c r="I381"/>
  <c r="J381"/>
  <c r="K381"/>
  <c r="L381"/>
  <c r="H382"/>
  <c r="I382"/>
  <c r="J382"/>
  <c r="K382"/>
  <c r="L382"/>
  <c r="H383"/>
  <c r="I383"/>
  <c r="J383"/>
  <c r="K383"/>
  <c r="L383"/>
  <c r="H384"/>
  <c r="I384"/>
  <c r="J384"/>
  <c r="K384"/>
  <c r="L384"/>
  <c r="H385"/>
  <c r="I385"/>
  <c r="J385"/>
  <c r="K385"/>
  <c r="L385"/>
  <c r="H386"/>
  <c r="I386"/>
  <c r="J386"/>
  <c r="K386"/>
  <c r="L386"/>
  <c r="H387"/>
  <c r="I387"/>
  <c r="J387"/>
  <c r="K387"/>
  <c r="L387"/>
  <c r="J27"/>
  <c r="K27"/>
  <c r="L27"/>
  <c r="I27"/>
  <c r="H27"/>
  <c r="G14"/>
  <c r="C18"/>
  <c r="G281" s="1"/>
  <c r="C14"/>
  <c r="H8"/>
  <c r="I183" i="1" s="1"/>
  <c r="H184" s="1"/>
  <c r="H6" i="6"/>
  <c r="I181" i="1" s="1"/>
  <c r="F184" s="1"/>
  <c r="I8" i="6"/>
  <c r="L8" s="1"/>
  <c r="D100" i="1" s="1"/>
  <c r="I6" i="6"/>
  <c r="L6" s="1"/>
  <c r="D98" i="1" s="1"/>
  <c r="H5" i="6"/>
  <c r="I5" s="1"/>
  <c r="L5" s="1"/>
  <c r="D97" i="1" s="1"/>
  <c r="H7" i="6"/>
  <c r="I7" s="1"/>
  <c r="L7" s="1"/>
  <c r="D99" i="1" s="1"/>
  <c r="H4" i="6"/>
  <c r="I4" s="1"/>
  <c r="L4" s="1"/>
  <c r="D96" i="1" s="1"/>
  <c r="H3" i="6"/>
  <c r="I3" s="1"/>
  <c r="L3" s="1"/>
  <c r="D95" i="1" s="1"/>
  <c r="J167"/>
  <c r="J208"/>
  <c r="C138"/>
  <c r="AM138" s="1"/>
  <c r="C179"/>
  <c r="AS179" s="1"/>
  <c r="AT179"/>
  <c r="AU179"/>
  <c r="AV179"/>
  <c r="AW179"/>
  <c r="AX179"/>
  <c r="AZ179"/>
  <c r="BA179"/>
  <c r="BA138" s="1"/>
  <c r="BB179"/>
  <c r="BC179"/>
  <c r="BC138" s="1"/>
  <c r="BD179"/>
  <c r="BE179"/>
  <c r="BF179"/>
  <c r="BG179"/>
  <c r="BH179"/>
  <c r="BI179"/>
  <c r="BJ179"/>
  <c r="BK179"/>
  <c r="BL179"/>
  <c r="BM179"/>
  <c r="BN179"/>
  <c r="BO179"/>
  <c r="BP179"/>
  <c r="BQ179"/>
  <c r="BR179"/>
  <c r="BS179"/>
  <c r="BT179"/>
  <c r="BU179"/>
  <c r="BU138" s="1"/>
  <c r="BV179"/>
  <c r="BW179"/>
  <c r="BW138" s="1"/>
  <c r="BX179"/>
  <c r="BY179"/>
  <c r="BY138" s="1"/>
  <c r="BZ179"/>
  <c r="CA179"/>
  <c r="C139"/>
  <c r="D139"/>
  <c r="AM139" s="1"/>
  <c r="C180"/>
  <c r="AS180"/>
  <c r="D180"/>
  <c r="AT180"/>
  <c r="AU180"/>
  <c r="AV180"/>
  <c r="AV139" s="1"/>
  <c r="AW180"/>
  <c r="AX180"/>
  <c r="AZ180"/>
  <c r="BA180"/>
  <c r="BA139" s="1"/>
  <c r="BB180"/>
  <c r="BC180"/>
  <c r="BC139" s="1"/>
  <c r="BD180"/>
  <c r="BE180"/>
  <c r="BE139" s="1"/>
  <c r="BF180"/>
  <c r="BG180"/>
  <c r="BG139" s="1"/>
  <c r="BH180"/>
  <c r="BI180"/>
  <c r="BI139" s="1"/>
  <c r="BJ180"/>
  <c r="BK180"/>
  <c r="BL180"/>
  <c r="BM180"/>
  <c r="BM139" s="1"/>
  <c r="BN180"/>
  <c r="BO180"/>
  <c r="BO139" s="1"/>
  <c r="BP180"/>
  <c r="BQ180"/>
  <c r="BQ139" s="1"/>
  <c r="BR180"/>
  <c r="BS180"/>
  <c r="BS139" s="1"/>
  <c r="BT180"/>
  <c r="BU180"/>
  <c r="BU139" s="1"/>
  <c r="BV180"/>
  <c r="BW180"/>
  <c r="BX180"/>
  <c r="BY180"/>
  <c r="BZ180"/>
  <c r="CA180"/>
  <c r="CA139" s="1"/>
  <c r="C140"/>
  <c r="D140"/>
  <c r="E140"/>
  <c r="C181"/>
  <c r="AS181" s="1"/>
  <c r="D181"/>
  <c r="AT181" s="1"/>
  <c r="E181"/>
  <c r="AU181" s="1"/>
  <c r="AU140" s="1"/>
  <c r="AV181"/>
  <c r="AV140" s="1"/>
  <c r="AW181"/>
  <c r="AX181"/>
  <c r="AZ181"/>
  <c r="AZ140" s="1"/>
  <c r="BA181"/>
  <c r="BB181"/>
  <c r="BB140" s="1"/>
  <c r="BC181"/>
  <c r="BD181"/>
  <c r="BD140" s="1"/>
  <c r="BE181"/>
  <c r="BF181"/>
  <c r="BF140" s="1"/>
  <c r="BG181"/>
  <c r="BH181"/>
  <c r="BH140" s="1"/>
  <c r="BI181"/>
  <c r="BJ181"/>
  <c r="BJ140" s="1"/>
  <c r="BK181"/>
  <c r="BL181"/>
  <c r="BL140" s="1"/>
  <c r="BM181"/>
  <c r="BN181"/>
  <c r="BN140" s="1"/>
  <c r="BO181"/>
  <c r="BP181"/>
  <c r="BP140" s="1"/>
  <c r="BQ181"/>
  <c r="BR181"/>
  <c r="BR140" s="1"/>
  <c r="BS181"/>
  <c r="BT181"/>
  <c r="BT140" s="1"/>
  <c r="BU181"/>
  <c r="BV181"/>
  <c r="BV140" s="1"/>
  <c r="BW181"/>
  <c r="BX181"/>
  <c r="BX140" s="1"/>
  <c r="BY181"/>
  <c r="BZ181"/>
  <c r="BZ140" s="1"/>
  <c r="CA181"/>
  <c r="C141"/>
  <c r="D141"/>
  <c r="E141"/>
  <c r="F141"/>
  <c r="C182"/>
  <c r="AS182" s="1"/>
  <c r="D182"/>
  <c r="AT182" s="1"/>
  <c r="E182"/>
  <c r="AU182" s="1"/>
  <c r="F182"/>
  <c r="AV182" s="1"/>
  <c r="AW182"/>
  <c r="AX182"/>
  <c r="AX141" s="1"/>
  <c r="AZ182"/>
  <c r="AZ141" s="1"/>
  <c r="BA182"/>
  <c r="BB182"/>
  <c r="BB141" s="1"/>
  <c r="BC182"/>
  <c r="BD182"/>
  <c r="BD141" s="1"/>
  <c r="BE182"/>
  <c r="BF182"/>
  <c r="BF141" s="1"/>
  <c r="BG182"/>
  <c r="BH182"/>
  <c r="BH141" s="1"/>
  <c r="BI182"/>
  <c r="BJ182"/>
  <c r="BJ141" s="1"/>
  <c r="BK182"/>
  <c r="BL182"/>
  <c r="BL141" s="1"/>
  <c r="BM182"/>
  <c r="BN182"/>
  <c r="BN141" s="1"/>
  <c r="BO182"/>
  <c r="BP182"/>
  <c r="BP141" s="1"/>
  <c r="BQ182"/>
  <c r="BR182"/>
  <c r="BR141" s="1"/>
  <c r="BS182"/>
  <c r="BT182"/>
  <c r="BT141" s="1"/>
  <c r="BU182"/>
  <c r="BV182"/>
  <c r="BV141" s="1"/>
  <c r="BW182"/>
  <c r="BX182"/>
  <c r="BY182"/>
  <c r="BZ182"/>
  <c r="CA182"/>
  <c r="C142"/>
  <c r="D142"/>
  <c r="E142"/>
  <c r="F142"/>
  <c r="G142"/>
  <c r="C183"/>
  <c r="AS183" s="1"/>
  <c r="D183"/>
  <c r="AT183" s="1"/>
  <c r="E183"/>
  <c r="AU183" s="1"/>
  <c r="F183"/>
  <c r="AV183" s="1"/>
  <c r="G183"/>
  <c r="AW183" s="1"/>
  <c r="AX183"/>
  <c r="AX142" s="1"/>
  <c r="AZ183"/>
  <c r="AZ142" s="1"/>
  <c r="BA183"/>
  <c r="BB183"/>
  <c r="BB142" s="1"/>
  <c r="BC183"/>
  <c r="BC142" s="1"/>
  <c r="BD183"/>
  <c r="BE183"/>
  <c r="BF183"/>
  <c r="BG183"/>
  <c r="BH183"/>
  <c r="BH142" s="1"/>
  <c r="BI183"/>
  <c r="BI142" s="1"/>
  <c r="BJ183"/>
  <c r="BJ142" s="1"/>
  <c r="BK183"/>
  <c r="BL183"/>
  <c r="BL142" s="1"/>
  <c r="BM183"/>
  <c r="BN183"/>
  <c r="BO183"/>
  <c r="BO142" s="1"/>
  <c r="BP183"/>
  <c r="BP142" s="1"/>
  <c r="BQ183"/>
  <c r="BQ142" s="1"/>
  <c r="BR183"/>
  <c r="BR142" s="1"/>
  <c r="BS183"/>
  <c r="BT183"/>
  <c r="BU183"/>
  <c r="BU142" s="1"/>
  <c r="BV183"/>
  <c r="BV142" s="1"/>
  <c r="BW183"/>
  <c r="BX183"/>
  <c r="BY183"/>
  <c r="BY142" s="1"/>
  <c r="BZ183"/>
  <c r="CA183"/>
  <c r="CA142" s="1"/>
  <c r="C143"/>
  <c r="D143"/>
  <c r="AM143" s="1"/>
  <c r="E143"/>
  <c r="F143"/>
  <c r="G143"/>
  <c r="H143"/>
  <c r="AY184"/>
  <c r="AY143" s="1"/>
  <c r="AZ184"/>
  <c r="BA184"/>
  <c r="BB184"/>
  <c r="BC184"/>
  <c r="BD184"/>
  <c r="BE184"/>
  <c r="BF184"/>
  <c r="BF143" s="1"/>
  <c r="BG184"/>
  <c r="BH184"/>
  <c r="BH143" s="1"/>
  <c r="BI184"/>
  <c r="BI143" s="1"/>
  <c r="BJ184"/>
  <c r="BK184"/>
  <c r="BK143" s="1"/>
  <c r="BL184"/>
  <c r="BL143" s="1"/>
  <c r="BM184"/>
  <c r="BN184"/>
  <c r="BN143" s="1"/>
  <c r="BO184"/>
  <c r="BO143" s="1"/>
  <c r="BP184"/>
  <c r="BQ184"/>
  <c r="BR184"/>
  <c r="BS184"/>
  <c r="BT184"/>
  <c r="BU184"/>
  <c r="BV184"/>
  <c r="BW184"/>
  <c r="BX184"/>
  <c r="BX143" s="1"/>
  <c r="BY184"/>
  <c r="BZ184"/>
  <c r="BZ143" s="1"/>
  <c r="CA184"/>
  <c r="C144"/>
  <c r="D144"/>
  <c r="E144"/>
  <c r="F144"/>
  <c r="G144"/>
  <c r="H144"/>
  <c r="I144"/>
  <c r="C185"/>
  <c r="AS185" s="1"/>
  <c r="AS144" s="1"/>
  <c r="D185"/>
  <c r="AT185" s="1"/>
  <c r="E185"/>
  <c r="AU185" s="1"/>
  <c r="AU144" s="1"/>
  <c r="F185"/>
  <c r="AV185" s="1"/>
  <c r="G185"/>
  <c r="AW185" s="1"/>
  <c r="H185"/>
  <c r="AX185" s="1"/>
  <c r="I185"/>
  <c r="AY185" s="1"/>
  <c r="AY144" s="1"/>
  <c r="AZ185"/>
  <c r="BA185"/>
  <c r="BB185"/>
  <c r="BB144" s="1"/>
  <c r="BC185"/>
  <c r="BD185"/>
  <c r="BD144" s="1"/>
  <c r="BE185"/>
  <c r="BE144" s="1"/>
  <c r="BF185"/>
  <c r="BG185"/>
  <c r="BH185"/>
  <c r="BI185"/>
  <c r="BJ185"/>
  <c r="BK185"/>
  <c r="BL185"/>
  <c r="BL144" s="1"/>
  <c r="BM185"/>
  <c r="BM144" s="1"/>
  <c r="BN185"/>
  <c r="BN144" s="1"/>
  <c r="BO185"/>
  <c r="BO144" s="1"/>
  <c r="BP185"/>
  <c r="BP144" s="1"/>
  <c r="BQ185"/>
  <c r="BR185"/>
  <c r="BR144" s="1"/>
  <c r="BS185"/>
  <c r="BT185"/>
  <c r="BT144" s="1"/>
  <c r="BU185"/>
  <c r="BU144" s="1"/>
  <c r="BV185"/>
  <c r="BW185"/>
  <c r="BW144" s="1"/>
  <c r="BX185"/>
  <c r="BX144" s="1"/>
  <c r="BY185"/>
  <c r="BY144" s="1"/>
  <c r="BZ185"/>
  <c r="BZ144" s="1"/>
  <c r="CA185"/>
  <c r="CA144" s="1"/>
  <c r="E103"/>
  <c r="C146"/>
  <c r="AM146" s="1"/>
  <c r="D146"/>
  <c r="E146"/>
  <c r="F146"/>
  <c r="G146"/>
  <c r="H146"/>
  <c r="I146"/>
  <c r="J146"/>
  <c r="K146"/>
  <c r="C187"/>
  <c r="AS187" s="1"/>
  <c r="AS146" s="1"/>
  <c r="D187"/>
  <c r="AT187" s="1"/>
  <c r="AT146" s="1"/>
  <c r="E187"/>
  <c r="AU187" s="1"/>
  <c r="AU146" s="1"/>
  <c r="F187"/>
  <c r="AV187" s="1"/>
  <c r="AV146" s="1"/>
  <c r="G187"/>
  <c r="AW187" s="1"/>
  <c r="AW146" s="1"/>
  <c r="H187"/>
  <c r="AX187" s="1"/>
  <c r="AX146" s="1"/>
  <c r="I187"/>
  <c r="AY187" s="1"/>
  <c r="AY146" s="1"/>
  <c r="J187"/>
  <c r="AZ187" s="1"/>
  <c r="AZ146" s="1"/>
  <c r="K187"/>
  <c r="BA187" s="1"/>
  <c r="BA146" s="1"/>
  <c r="BB187"/>
  <c r="BB146" s="1"/>
  <c r="BC187"/>
  <c r="BD187"/>
  <c r="BE187"/>
  <c r="BF187"/>
  <c r="BG187"/>
  <c r="BH187"/>
  <c r="BI187"/>
  <c r="BI146" s="1"/>
  <c r="BJ187"/>
  <c r="BK187"/>
  <c r="BK146" s="1"/>
  <c r="BL187"/>
  <c r="BM187"/>
  <c r="BN187"/>
  <c r="BO187"/>
  <c r="BP187"/>
  <c r="BP146" s="1"/>
  <c r="BQ187"/>
  <c r="BQ146" s="1"/>
  <c r="BR187"/>
  <c r="BS187"/>
  <c r="BT187"/>
  <c r="BU187"/>
  <c r="BU146" s="1"/>
  <c r="BV187"/>
  <c r="BV146" s="1"/>
  <c r="BW187"/>
  <c r="BW146" s="1"/>
  <c r="BX187"/>
  <c r="BY187"/>
  <c r="BZ187"/>
  <c r="CA187"/>
  <c r="C147"/>
  <c r="D147"/>
  <c r="E147"/>
  <c r="F147"/>
  <c r="G147"/>
  <c r="H147"/>
  <c r="I147"/>
  <c r="J147"/>
  <c r="K147"/>
  <c r="L147"/>
  <c r="C188"/>
  <c r="AS188" s="1"/>
  <c r="AS147" s="1"/>
  <c r="D188"/>
  <c r="AT188" s="1"/>
  <c r="E188"/>
  <c r="AU188" s="1"/>
  <c r="F188"/>
  <c r="AV188" s="1"/>
  <c r="G188"/>
  <c r="AW188" s="1"/>
  <c r="H188"/>
  <c r="AX188" s="1"/>
  <c r="AX147" s="1"/>
  <c r="I188"/>
  <c r="AY188" s="1"/>
  <c r="J188"/>
  <c r="AZ188" s="1"/>
  <c r="AZ147" s="1"/>
  <c r="K188"/>
  <c r="BA188" s="1"/>
  <c r="BA147" s="1"/>
  <c r="L188"/>
  <c r="BB188" s="1"/>
  <c r="BC188"/>
  <c r="BD188"/>
  <c r="BD147" s="1"/>
  <c r="BE188"/>
  <c r="BE147" s="1"/>
  <c r="BF188"/>
  <c r="BF147" s="1"/>
  <c r="BG188"/>
  <c r="BH188"/>
  <c r="BH147" s="1"/>
  <c r="BI188"/>
  <c r="BJ188"/>
  <c r="BJ147" s="1"/>
  <c r="BK188"/>
  <c r="BK147" s="1"/>
  <c r="BL188"/>
  <c r="BL147" s="1"/>
  <c r="BM188"/>
  <c r="BN188"/>
  <c r="BN147" s="1"/>
  <c r="BO188"/>
  <c r="BP188"/>
  <c r="BP147" s="1"/>
  <c r="BQ188"/>
  <c r="BQ147" s="1"/>
  <c r="BR188"/>
  <c r="BR147" s="1"/>
  <c r="BS188"/>
  <c r="BT188"/>
  <c r="BT147" s="1"/>
  <c r="BU188"/>
  <c r="BU147" s="1"/>
  <c r="BV188"/>
  <c r="BW188"/>
  <c r="BX188"/>
  <c r="BY188"/>
  <c r="BZ188"/>
  <c r="CA188"/>
  <c r="C148"/>
  <c r="D148"/>
  <c r="E148"/>
  <c r="F148"/>
  <c r="G148"/>
  <c r="H148"/>
  <c r="I148"/>
  <c r="J148"/>
  <c r="K148"/>
  <c r="L148"/>
  <c r="M148"/>
  <c r="AM148"/>
  <c r="C189"/>
  <c r="AS189"/>
  <c r="D189"/>
  <c r="AT189"/>
  <c r="AT148" s="1"/>
  <c r="E189"/>
  <c r="AU189"/>
  <c r="AU148" s="1"/>
  <c r="F189"/>
  <c r="AV189"/>
  <c r="G189"/>
  <c r="AW189"/>
  <c r="AW148" s="1"/>
  <c r="H189"/>
  <c r="AX189"/>
  <c r="AX148" s="1"/>
  <c r="I189"/>
  <c r="AY189"/>
  <c r="J189"/>
  <c r="AZ189"/>
  <c r="AZ148" s="1"/>
  <c r="K189"/>
  <c r="BA189"/>
  <c r="L189"/>
  <c r="BB189"/>
  <c r="BB148" s="1"/>
  <c r="M189"/>
  <c r="BC189"/>
  <c r="BC148" s="1"/>
  <c r="BD189"/>
  <c r="BD148" s="1"/>
  <c r="BE189"/>
  <c r="BF189"/>
  <c r="BF148" s="1"/>
  <c r="BG189"/>
  <c r="BH189"/>
  <c r="BH148" s="1"/>
  <c r="BI189"/>
  <c r="BJ189"/>
  <c r="BK189"/>
  <c r="BK148" s="1"/>
  <c r="BL189"/>
  <c r="BL148" s="1"/>
  <c r="BM189"/>
  <c r="BN189"/>
  <c r="BN148" s="1"/>
  <c r="BO189"/>
  <c r="BO148" s="1"/>
  <c r="BP189"/>
  <c r="BQ189"/>
  <c r="BR189"/>
  <c r="BR148" s="1"/>
  <c r="BS189"/>
  <c r="BT189"/>
  <c r="BT148" s="1"/>
  <c r="BU189"/>
  <c r="BU148" s="1"/>
  <c r="BV189"/>
  <c r="BV148" s="1"/>
  <c r="BW189"/>
  <c r="BW148" s="1"/>
  <c r="BX189"/>
  <c r="BX148" s="1"/>
  <c r="BY189"/>
  <c r="BZ189"/>
  <c r="BZ148" s="1"/>
  <c r="CA189"/>
  <c r="CA148" s="1"/>
  <c r="C149"/>
  <c r="D149"/>
  <c r="E149"/>
  <c r="F149"/>
  <c r="G149"/>
  <c r="H149"/>
  <c r="I149"/>
  <c r="J149"/>
  <c r="K149"/>
  <c r="L149"/>
  <c r="M149"/>
  <c r="N149"/>
  <c r="C190"/>
  <c r="AS190" s="1"/>
  <c r="AS149" s="1"/>
  <c r="D190"/>
  <c r="AT190" s="1"/>
  <c r="AT149" s="1"/>
  <c r="E190"/>
  <c r="AU190" s="1"/>
  <c r="F190"/>
  <c r="AV190" s="1"/>
  <c r="G190"/>
  <c r="AW190" s="1"/>
  <c r="H190"/>
  <c r="AX190" s="1"/>
  <c r="I190"/>
  <c r="AY190" s="1"/>
  <c r="AY149" s="1"/>
  <c r="J190"/>
  <c r="AZ190" s="1"/>
  <c r="AZ149" s="1"/>
  <c r="K190"/>
  <c r="BA190" s="1"/>
  <c r="BA149" s="1"/>
  <c r="L190"/>
  <c r="BB190" s="1"/>
  <c r="M190"/>
  <c r="BC190" s="1"/>
  <c r="BC149" s="1"/>
  <c r="N190"/>
  <c r="BD190" s="1"/>
  <c r="BE190"/>
  <c r="BF190"/>
  <c r="BF149" s="1"/>
  <c r="BG190"/>
  <c r="BG149" s="1"/>
  <c r="BH190"/>
  <c r="BI190"/>
  <c r="BI149" s="1"/>
  <c r="BJ190"/>
  <c r="BK190"/>
  <c r="BK149" s="1"/>
  <c r="BL190"/>
  <c r="BL149" s="1"/>
  <c r="BM190"/>
  <c r="BM149" s="1"/>
  <c r="BN190"/>
  <c r="BO190"/>
  <c r="BO149" s="1"/>
  <c r="BP190"/>
  <c r="BQ190"/>
  <c r="BR190"/>
  <c r="BR149" s="1"/>
  <c r="BS190"/>
  <c r="BS149" s="1"/>
  <c r="BT190"/>
  <c r="BU190"/>
  <c r="BU149" s="1"/>
  <c r="BV190"/>
  <c r="BV149" s="1"/>
  <c r="BW190"/>
  <c r="BW149" s="1"/>
  <c r="BX190"/>
  <c r="BX149" s="1"/>
  <c r="BY190"/>
  <c r="BY149" s="1"/>
  <c r="BZ190"/>
  <c r="CA190"/>
  <c r="CA149" s="1"/>
  <c r="C150"/>
  <c r="AM150" s="1"/>
  <c r="D150"/>
  <c r="E150"/>
  <c r="F150"/>
  <c r="G150"/>
  <c r="H150"/>
  <c r="I150"/>
  <c r="J150"/>
  <c r="K150"/>
  <c r="L150"/>
  <c r="M150"/>
  <c r="N150"/>
  <c r="O150"/>
  <c r="C191"/>
  <c r="AS191" s="1"/>
  <c r="AS150" s="1"/>
  <c r="D191"/>
  <c r="AT191" s="1"/>
  <c r="AT150" s="1"/>
  <c r="E191"/>
  <c r="AU191" s="1"/>
  <c r="AU150" s="1"/>
  <c r="F191"/>
  <c r="AV191" s="1"/>
  <c r="AV150" s="1"/>
  <c r="G191"/>
  <c r="AW191" s="1"/>
  <c r="AW150" s="1"/>
  <c r="H191"/>
  <c r="AX191" s="1"/>
  <c r="AX150" s="1"/>
  <c r="I191"/>
  <c r="AY191" s="1"/>
  <c r="AY150" s="1"/>
  <c r="J191"/>
  <c r="AZ191" s="1"/>
  <c r="AZ150" s="1"/>
  <c r="K191"/>
  <c r="BA191" s="1"/>
  <c r="BA150" s="1"/>
  <c r="L191"/>
  <c r="BB191" s="1"/>
  <c r="BB150" s="1"/>
  <c r="M191"/>
  <c r="BC191" s="1"/>
  <c r="BC150" s="1"/>
  <c r="N191"/>
  <c r="BD191" s="1"/>
  <c r="BD150" s="1"/>
  <c r="O191"/>
  <c r="BE191" s="1"/>
  <c r="BE150" s="1"/>
  <c r="BF191"/>
  <c r="BG191"/>
  <c r="BG150" s="1"/>
  <c r="BH191"/>
  <c r="BH150" s="1"/>
  <c r="BI191"/>
  <c r="BI150" s="1"/>
  <c r="BJ191"/>
  <c r="BK191"/>
  <c r="BL191"/>
  <c r="BM191"/>
  <c r="BM150" s="1"/>
  <c r="BN191"/>
  <c r="BN150" s="1"/>
  <c r="BO191"/>
  <c r="BO150" s="1"/>
  <c r="BP191"/>
  <c r="BP150" s="1"/>
  <c r="BQ191"/>
  <c r="BQ150" s="1"/>
  <c r="BR191"/>
  <c r="BR150" s="1"/>
  <c r="BS191"/>
  <c r="BS150" s="1"/>
  <c r="BT191"/>
  <c r="BU191"/>
  <c r="BV191"/>
  <c r="BV150" s="1"/>
  <c r="BW191"/>
  <c r="BW150" s="1"/>
  <c r="BX191"/>
  <c r="BX150" s="1"/>
  <c r="BY191"/>
  <c r="BY150" s="1"/>
  <c r="BZ191"/>
  <c r="CA191"/>
  <c r="C151"/>
  <c r="D151"/>
  <c r="E151"/>
  <c r="F151"/>
  <c r="G151"/>
  <c r="H151"/>
  <c r="I151"/>
  <c r="J151"/>
  <c r="K151"/>
  <c r="L151"/>
  <c r="M151"/>
  <c r="N151"/>
  <c r="O151"/>
  <c r="P151"/>
  <c r="C192"/>
  <c r="AS192" s="1"/>
  <c r="AS151" s="1"/>
  <c r="D192"/>
  <c r="AT192" s="1"/>
  <c r="AT151" s="1"/>
  <c r="E192"/>
  <c r="AU192" s="1"/>
  <c r="F192"/>
  <c r="AV192" s="1"/>
  <c r="AV151" s="1"/>
  <c r="G192"/>
  <c r="AW192" s="1"/>
  <c r="H192"/>
  <c r="AX192" s="1"/>
  <c r="AX151" s="1"/>
  <c r="I192"/>
  <c r="AY192" s="1"/>
  <c r="AY151" s="1"/>
  <c r="J192"/>
  <c r="AZ192" s="1"/>
  <c r="AZ151" s="1"/>
  <c r="K192"/>
  <c r="BA192" s="1"/>
  <c r="L192"/>
  <c r="BB192" s="1"/>
  <c r="BB151" s="1"/>
  <c r="M192"/>
  <c r="BC192" s="1"/>
  <c r="N192"/>
  <c r="BD192" s="1"/>
  <c r="BD151" s="1"/>
  <c r="O192"/>
  <c r="BE192" s="1"/>
  <c r="BE151" s="1"/>
  <c r="P192"/>
  <c r="BF192" s="1"/>
  <c r="BF151" s="1"/>
  <c r="BG192"/>
  <c r="BH192"/>
  <c r="BI192"/>
  <c r="BI151" s="1"/>
  <c r="BJ192"/>
  <c r="BJ151" s="1"/>
  <c r="BK192"/>
  <c r="BL192"/>
  <c r="BL151" s="1"/>
  <c r="BM192"/>
  <c r="BN192"/>
  <c r="BN151" s="1"/>
  <c r="BO192"/>
  <c r="BO151" s="1"/>
  <c r="BP192"/>
  <c r="BP151" s="1"/>
  <c r="BQ192"/>
  <c r="BR192"/>
  <c r="BR151" s="1"/>
  <c r="BS192"/>
  <c r="BS151" s="1"/>
  <c r="BT192"/>
  <c r="BU192"/>
  <c r="BU151" s="1"/>
  <c r="BV192"/>
  <c r="BV151" s="1"/>
  <c r="BW192"/>
  <c r="BW151" s="1"/>
  <c r="BX192"/>
  <c r="BY192"/>
  <c r="BY151" s="1"/>
  <c r="BZ192"/>
  <c r="CA192"/>
  <c r="CA151" s="1"/>
  <c r="C152"/>
  <c r="D152"/>
  <c r="E152"/>
  <c r="F152"/>
  <c r="G152"/>
  <c r="H152"/>
  <c r="I152"/>
  <c r="J152"/>
  <c r="K152"/>
  <c r="L152"/>
  <c r="M152"/>
  <c r="N152"/>
  <c r="O152"/>
  <c r="P152"/>
  <c r="Q152"/>
  <c r="AM152"/>
  <c r="C193"/>
  <c r="AS193"/>
  <c r="AS152" s="1"/>
  <c r="D193"/>
  <c r="AT193"/>
  <c r="E193"/>
  <c r="AU193"/>
  <c r="AU152" s="1"/>
  <c r="F193"/>
  <c r="AV193"/>
  <c r="G193"/>
  <c r="AW193"/>
  <c r="AW152" s="1"/>
  <c r="H193"/>
  <c r="AX193"/>
  <c r="I193"/>
  <c r="AY193"/>
  <c r="J193"/>
  <c r="AZ193"/>
  <c r="AZ152" s="1"/>
  <c r="K193"/>
  <c r="BA193"/>
  <c r="L193"/>
  <c r="BB193"/>
  <c r="BB152" s="1"/>
  <c r="M193"/>
  <c r="BC193"/>
  <c r="BC152" s="1"/>
  <c r="N193"/>
  <c r="BD193"/>
  <c r="BD152" s="1"/>
  <c r="O193"/>
  <c r="BE193"/>
  <c r="P193"/>
  <c r="BF193"/>
  <c r="BF152" s="1"/>
  <c r="Q193"/>
  <c r="BG193"/>
  <c r="BG152" s="1"/>
  <c r="BH193"/>
  <c r="BI193"/>
  <c r="BJ193"/>
  <c r="BJ152" s="1"/>
  <c r="BK193"/>
  <c r="BK152" s="1"/>
  <c r="BL193"/>
  <c r="BL152" s="1"/>
  <c r="BM193"/>
  <c r="BN193"/>
  <c r="BO193"/>
  <c r="BO152" s="1"/>
  <c r="BP193"/>
  <c r="BP152" s="1"/>
  <c r="BQ193"/>
  <c r="BR193"/>
  <c r="BR152" s="1"/>
  <c r="BS193"/>
  <c r="BS152" s="1"/>
  <c r="BT193"/>
  <c r="BT152" s="1"/>
  <c r="BU193"/>
  <c r="BU152" s="1"/>
  <c r="BV193"/>
  <c r="BW193"/>
  <c r="BW152" s="1"/>
  <c r="BX193"/>
  <c r="BX152" s="1"/>
  <c r="BY193"/>
  <c r="BZ193"/>
  <c r="BZ152" s="1"/>
  <c r="CA193"/>
  <c r="C153"/>
  <c r="D153"/>
  <c r="E153"/>
  <c r="F153"/>
  <c r="G153"/>
  <c r="H153"/>
  <c r="I153"/>
  <c r="J153"/>
  <c r="K153"/>
  <c r="L153"/>
  <c r="M153"/>
  <c r="N153"/>
  <c r="O153"/>
  <c r="P153"/>
  <c r="Q153"/>
  <c r="R153"/>
  <c r="C194"/>
  <c r="AS194" s="1"/>
  <c r="D194"/>
  <c r="AT194" s="1"/>
  <c r="E194"/>
  <c r="AU194" s="1"/>
  <c r="F194"/>
  <c r="AV194" s="1"/>
  <c r="G194"/>
  <c r="AW194" s="1"/>
  <c r="H194"/>
  <c r="AX194" s="1"/>
  <c r="I194"/>
  <c r="AY194" s="1"/>
  <c r="J194"/>
  <c r="AZ194" s="1"/>
  <c r="AZ153" s="1"/>
  <c r="K194"/>
  <c r="BA194" s="1"/>
  <c r="BA153" s="1"/>
  <c r="L194"/>
  <c r="BB194" s="1"/>
  <c r="M194"/>
  <c r="BC194" s="1"/>
  <c r="BC153" s="1"/>
  <c r="N194"/>
  <c r="BD194" s="1"/>
  <c r="BD153" s="1"/>
  <c r="O194"/>
  <c r="BE194" s="1"/>
  <c r="BE153" s="1"/>
  <c r="P194"/>
  <c r="BF194" s="1"/>
  <c r="BF153" s="1"/>
  <c r="Q194"/>
  <c r="BG194" s="1"/>
  <c r="BG153" s="1"/>
  <c r="R194"/>
  <c r="BH194" s="1"/>
  <c r="BI194"/>
  <c r="BJ194"/>
  <c r="BJ153" s="1"/>
  <c r="BK194"/>
  <c r="BK153" s="1"/>
  <c r="BL194"/>
  <c r="BL153" s="1"/>
  <c r="BM194"/>
  <c r="BM153" s="1"/>
  <c r="BN194"/>
  <c r="BO194"/>
  <c r="BP194"/>
  <c r="BQ194"/>
  <c r="BQ153" s="1"/>
  <c r="BR194"/>
  <c r="BR153" s="1"/>
  <c r="BS194"/>
  <c r="BS153" s="1"/>
  <c r="BT194"/>
  <c r="BT153" s="1"/>
  <c r="BU194"/>
  <c r="BU153" s="1"/>
  <c r="BV194"/>
  <c r="BV153" s="1"/>
  <c r="BW194"/>
  <c r="BX194"/>
  <c r="BX153" s="1"/>
  <c r="BY194"/>
  <c r="BZ194"/>
  <c r="BZ153" s="1"/>
  <c r="CA194"/>
  <c r="CA153" s="1"/>
  <c r="C154"/>
  <c r="AM154" s="1"/>
  <c r="D154"/>
  <c r="E154"/>
  <c r="F154"/>
  <c r="G154"/>
  <c r="H154"/>
  <c r="I154"/>
  <c r="J154"/>
  <c r="K154"/>
  <c r="L154"/>
  <c r="M154"/>
  <c r="N154"/>
  <c r="O154"/>
  <c r="P154"/>
  <c r="Q154"/>
  <c r="R154"/>
  <c r="S154"/>
  <c r="C195"/>
  <c r="AS195" s="1"/>
  <c r="AS154" s="1"/>
  <c r="D195"/>
  <c r="AT195" s="1"/>
  <c r="AT154" s="1"/>
  <c r="E195"/>
  <c r="AU195" s="1"/>
  <c r="AU154" s="1"/>
  <c r="F195"/>
  <c r="AV195" s="1"/>
  <c r="AV154" s="1"/>
  <c r="G195"/>
  <c r="AW195" s="1"/>
  <c r="AW154" s="1"/>
  <c r="H195"/>
  <c r="AX195" s="1"/>
  <c r="AX154" s="1"/>
  <c r="I195"/>
  <c r="AY195" s="1"/>
  <c r="AY154" s="1"/>
  <c r="J195"/>
  <c r="AZ195" s="1"/>
  <c r="AZ154" s="1"/>
  <c r="K195"/>
  <c r="BA195" s="1"/>
  <c r="BA154" s="1"/>
  <c r="L195"/>
  <c r="BB195" s="1"/>
  <c r="BB154" s="1"/>
  <c r="M195"/>
  <c r="BC195" s="1"/>
  <c r="BC154" s="1"/>
  <c r="N195"/>
  <c r="BD195" s="1"/>
  <c r="BD154" s="1"/>
  <c r="O195"/>
  <c r="BE195" s="1"/>
  <c r="BE154" s="1"/>
  <c r="P195"/>
  <c r="BF195" s="1"/>
  <c r="BF154" s="1"/>
  <c r="Q195"/>
  <c r="BG195" s="1"/>
  <c r="BG154" s="1"/>
  <c r="R195"/>
  <c r="BH195" s="1"/>
  <c r="BH154" s="1"/>
  <c r="S195"/>
  <c r="BI195" s="1"/>
  <c r="BI154" s="1"/>
  <c r="BJ195"/>
  <c r="BJ154" s="1"/>
  <c r="BK195"/>
  <c r="BK154" s="1"/>
  <c r="BL195"/>
  <c r="BL154" s="1"/>
  <c r="BM195"/>
  <c r="BN195"/>
  <c r="BN154" s="1"/>
  <c r="BO195"/>
  <c r="BP195"/>
  <c r="BQ195"/>
  <c r="BQ154" s="1"/>
  <c r="BR195"/>
  <c r="BR154" s="1"/>
  <c r="BS195"/>
  <c r="BT195"/>
  <c r="BT154" s="1"/>
  <c r="BU195"/>
  <c r="BV195"/>
  <c r="BV154" s="1"/>
  <c r="BW195"/>
  <c r="BW154" s="1"/>
  <c r="BX195"/>
  <c r="BX154" s="1"/>
  <c r="BY195"/>
  <c r="BY154" s="1"/>
  <c r="BZ195"/>
  <c r="CA195"/>
  <c r="C155"/>
  <c r="D155"/>
  <c r="E155"/>
  <c r="F155"/>
  <c r="G155"/>
  <c r="H155"/>
  <c r="I155"/>
  <c r="J155"/>
  <c r="K155"/>
  <c r="L155"/>
  <c r="M155"/>
  <c r="N155"/>
  <c r="O155"/>
  <c r="P155"/>
  <c r="Q155"/>
  <c r="R155"/>
  <c r="S155"/>
  <c r="T155"/>
  <c r="C196"/>
  <c r="AS196" s="1"/>
  <c r="D196"/>
  <c r="AT196" s="1"/>
  <c r="AT155" s="1"/>
  <c r="E196"/>
  <c r="AU196" s="1"/>
  <c r="AU155" s="1"/>
  <c r="F196"/>
  <c r="AV196" s="1"/>
  <c r="AV155" s="1"/>
  <c r="G196"/>
  <c r="AW196" s="1"/>
  <c r="H196"/>
  <c r="AX196" s="1"/>
  <c r="AX155" s="1"/>
  <c r="I196"/>
  <c r="AY196" s="1"/>
  <c r="AY155" s="1"/>
  <c r="J196"/>
  <c r="AZ196" s="1"/>
  <c r="AZ155" s="1"/>
  <c r="K196"/>
  <c r="BA196" s="1"/>
  <c r="BA155" s="1"/>
  <c r="L196"/>
  <c r="BB196" s="1"/>
  <c r="M196"/>
  <c r="BC196" s="1"/>
  <c r="BC155" s="1"/>
  <c r="N196"/>
  <c r="BD196" s="1"/>
  <c r="O196"/>
  <c r="BE196" s="1"/>
  <c r="P196"/>
  <c r="BF196" s="1"/>
  <c r="BF155" s="1"/>
  <c r="Q196"/>
  <c r="BG196" s="1"/>
  <c r="BG155" s="1"/>
  <c r="R196"/>
  <c r="BH196" s="1"/>
  <c r="S196"/>
  <c r="BI196" s="1"/>
  <c r="BI155" s="1"/>
  <c r="T196"/>
  <c r="BJ196" s="1"/>
  <c r="BK196"/>
  <c r="BL196"/>
  <c r="BL155" s="1"/>
  <c r="BM196"/>
  <c r="BM155" s="1"/>
  <c r="BN196"/>
  <c r="BO196"/>
  <c r="BO155" s="1"/>
  <c r="BP196"/>
  <c r="BQ196"/>
  <c r="BR196"/>
  <c r="BS196"/>
  <c r="BS155" s="1"/>
  <c r="BT196"/>
  <c r="BU196"/>
  <c r="BU155" s="1"/>
  <c r="BV196"/>
  <c r="BV155" s="1"/>
  <c r="BW196"/>
  <c r="BX196"/>
  <c r="BX155" s="1"/>
  <c r="BY196"/>
  <c r="BY155" s="1"/>
  <c r="BZ196"/>
  <c r="CA196"/>
  <c r="C156"/>
  <c r="D156"/>
  <c r="E156"/>
  <c r="F156"/>
  <c r="G156"/>
  <c r="H156"/>
  <c r="I156"/>
  <c r="J156"/>
  <c r="K156"/>
  <c r="L156"/>
  <c r="M156"/>
  <c r="N156"/>
  <c r="O156"/>
  <c r="P156"/>
  <c r="Q156"/>
  <c r="R156"/>
  <c r="S156"/>
  <c r="T156"/>
  <c r="U156"/>
  <c r="AM156"/>
  <c r="C197"/>
  <c r="AS197"/>
  <c r="AS156" s="1"/>
  <c r="D197"/>
  <c r="AT197"/>
  <c r="E197"/>
  <c r="AU197"/>
  <c r="AU156" s="1"/>
  <c r="F197"/>
  <c r="AV197"/>
  <c r="G197"/>
  <c r="AW197"/>
  <c r="AW156" s="1"/>
  <c r="H197"/>
  <c r="AX197"/>
  <c r="I197"/>
  <c r="AY197"/>
  <c r="AY156" s="1"/>
  <c r="J197"/>
  <c r="AZ197"/>
  <c r="K197"/>
  <c r="BA197"/>
  <c r="BA156" s="1"/>
  <c r="L197"/>
  <c r="BB197"/>
  <c r="M197"/>
  <c r="BC197"/>
  <c r="N197"/>
  <c r="BD197"/>
  <c r="BD156" s="1"/>
  <c r="O197"/>
  <c r="BE197"/>
  <c r="P197"/>
  <c r="BF197"/>
  <c r="BF156" s="1"/>
  <c r="Q197"/>
  <c r="BG197"/>
  <c r="BG156" s="1"/>
  <c r="R197"/>
  <c r="BH197"/>
  <c r="BH156" s="1"/>
  <c r="S197"/>
  <c r="BI197"/>
  <c r="T197"/>
  <c r="BJ197"/>
  <c r="BJ156" s="1"/>
  <c r="U197"/>
  <c r="BK197"/>
  <c r="BL197"/>
  <c r="BM197"/>
  <c r="BM156" s="1"/>
  <c r="BN197"/>
  <c r="BN156" s="1"/>
  <c r="BO197"/>
  <c r="BO156" s="1"/>
  <c r="BP197"/>
  <c r="BQ197"/>
  <c r="BQ156" s="1"/>
  <c r="BR197"/>
  <c r="BR156" s="1"/>
  <c r="BS197"/>
  <c r="BT197"/>
  <c r="BU197"/>
  <c r="BV197"/>
  <c r="BV156" s="1"/>
  <c r="BW197"/>
  <c r="BW156" s="1"/>
  <c r="BX197"/>
  <c r="BY197"/>
  <c r="BZ197"/>
  <c r="BZ156" s="1"/>
  <c r="CA197"/>
  <c r="C157"/>
  <c r="D157"/>
  <c r="E157"/>
  <c r="F157"/>
  <c r="G157"/>
  <c r="H157"/>
  <c r="I157"/>
  <c r="J157"/>
  <c r="K157"/>
  <c r="L157"/>
  <c r="M157"/>
  <c r="N157"/>
  <c r="O157"/>
  <c r="P157"/>
  <c r="Q157"/>
  <c r="R157"/>
  <c r="S157"/>
  <c r="T157"/>
  <c r="U157"/>
  <c r="V157"/>
  <c r="C198"/>
  <c r="AS198" s="1"/>
  <c r="D198"/>
  <c r="AT198" s="1"/>
  <c r="AT157" s="1"/>
  <c r="E198"/>
  <c r="AU198" s="1"/>
  <c r="F198"/>
  <c r="AV198" s="1"/>
  <c r="AV157" s="1"/>
  <c r="G198"/>
  <c r="AW198" s="1"/>
  <c r="H198"/>
  <c r="AX198" s="1"/>
  <c r="AX157" s="1"/>
  <c r="I198"/>
  <c r="AY198" s="1"/>
  <c r="J198"/>
  <c r="AZ198" s="1"/>
  <c r="AZ157" s="1"/>
  <c r="K198"/>
  <c r="BA198" s="1"/>
  <c r="L198"/>
  <c r="BB198" s="1"/>
  <c r="BB157" s="1"/>
  <c r="M198"/>
  <c r="BC198" s="1"/>
  <c r="N198"/>
  <c r="BD198" s="1"/>
  <c r="O198"/>
  <c r="BE198" s="1"/>
  <c r="BE157" s="1"/>
  <c r="P198"/>
  <c r="BF198" s="1"/>
  <c r="BF157" s="1"/>
  <c r="Q198"/>
  <c r="BG198" s="1"/>
  <c r="R198"/>
  <c r="BH198" s="1"/>
  <c r="S198"/>
  <c r="BI198" s="1"/>
  <c r="T198"/>
  <c r="BJ198" s="1"/>
  <c r="U198"/>
  <c r="BK198" s="1"/>
  <c r="V198"/>
  <c r="BL198" s="1"/>
  <c r="BM198"/>
  <c r="BM157" s="1"/>
  <c r="BN198"/>
  <c r="BN157" s="1"/>
  <c r="BO198"/>
  <c r="BP198"/>
  <c r="BP157" s="1"/>
  <c r="BQ198"/>
  <c r="BR198"/>
  <c r="BR157" s="1"/>
  <c r="BS198"/>
  <c r="BT198"/>
  <c r="BT157" s="1"/>
  <c r="BU198"/>
  <c r="BV198"/>
  <c r="BV157" s="1"/>
  <c r="BW198"/>
  <c r="BW157" s="1"/>
  <c r="BX198"/>
  <c r="BX157" s="1"/>
  <c r="BY198"/>
  <c r="BY157" s="1"/>
  <c r="BZ198"/>
  <c r="CA198"/>
  <c r="C158"/>
  <c r="AM158" s="1"/>
  <c r="D158"/>
  <c r="E158"/>
  <c r="F158"/>
  <c r="G158"/>
  <c r="H158"/>
  <c r="I158"/>
  <c r="J158"/>
  <c r="K158"/>
  <c r="L158"/>
  <c r="M158"/>
  <c r="N158"/>
  <c r="O158"/>
  <c r="P158"/>
  <c r="Q158"/>
  <c r="R158"/>
  <c r="S158"/>
  <c r="T158"/>
  <c r="U158"/>
  <c r="V158"/>
  <c r="W158"/>
  <c r="C199"/>
  <c r="AS199" s="1"/>
  <c r="AS158" s="1"/>
  <c r="D199"/>
  <c r="AT199" s="1"/>
  <c r="AT158" s="1"/>
  <c r="E199"/>
  <c r="AU199" s="1"/>
  <c r="AU158" s="1"/>
  <c r="F199"/>
  <c r="AV199" s="1"/>
  <c r="AV158" s="1"/>
  <c r="G199"/>
  <c r="AW199" s="1"/>
  <c r="AW158" s="1"/>
  <c r="H199"/>
  <c r="AX199" s="1"/>
  <c r="AX158" s="1"/>
  <c r="I199"/>
  <c r="AY199" s="1"/>
  <c r="AY158" s="1"/>
  <c r="J199"/>
  <c r="AZ199" s="1"/>
  <c r="AZ158" s="1"/>
  <c r="K199"/>
  <c r="BA199" s="1"/>
  <c r="BA158" s="1"/>
  <c r="L199"/>
  <c r="BB199" s="1"/>
  <c r="BB158" s="1"/>
  <c r="M199"/>
  <c r="BC199" s="1"/>
  <c r="BC158" s="1"/>
  <c r="N199"/>
  <c r="BD199" s="1"/>
  <c r="BD158" s="1"/>
  <c r="O199"/>
  <c r="BE199" s="1"/>
  <c r="BE158" s="1"/>
  <c r="P199"/>
  <c r="BF199" s="1"/>
  <c r="BF158" s="1"/>
  <c r="Q199"/>
  <c r="BG199" s="1"/>
  <c r="BG158" s="1"/>
  <c r="R199"/>
  <c r="BH199" s="1"/>
  <c r="BH158" s="1"/>
  <c r="S199"/>
  <c r="BI199" s="1"/>
  <c r="BI158" s="1"/>
  <c r="T199"/>
  <c r="BJ199" s="1"/>
  <c r="BJ158" s="1"/>
  <c r="U199"/>
  <c r="BK199" s="1"/>
  <c r="BK158" s="1"/>
  <c r="V199"/>
  <c r="BL199" s="1"/>
  <c r="BL158" s="1"/>
  <c r="W199"/>
  <c r="BM199" s="1"/>
  <c r="BM158" s="1"/>
  <c r="BN199"/>
  <c r="BO199"/>
  <c r="BO158" s="1"/>
  <c r="BP199"/>
  <c r="BP158" s="1"/>
  <c r="BQ199"/>
  <c r="BQ158" s="1"/>
  <c r="BR199"/>
  <c r="BR158" s="1"/>
  <c r="BS199"/>
  <c r="BS158" s="1"/>
  <c r="BT199"/>
  <c r="BU199"/>
  <c r="BV199"/>
  <c r="BV158" s="1"/>
  <c r="BW199"/>
  <c r="BW158" s="1"/>
  <c r="BX199"/>
  <c r="BX158" s="1"/>
  <c r="BY199"/>
  <c r="BY158" s="1"/>
  <c r="BZ199"/>
  <c r="CA199"/>
  <c r="C159"/>
  <c r="D159"/>
  <c r="E159"/>
  <c r="F159"/>
  <c r="G159"/>
  <c r="H159"/>
  <c r="I159"/>
  <c r="J159"/>
  <c r="K159"/>
  <c r="L159"/>
  <c r="M159"/>
  <c r="N159"/>
  <c r="O159"/>
  <c r="P159"/>
  <c r="Q159"/>
  <c r="R159"/>
  <c r="S159"/>
  <c r="T159"/>
  <c r="U159"/>
  <c r="V159"/>
  <c r="W159"/>
  <c r="X159"/>
  <c r="C200"/>
  <c r="AS200" s="1"/>
  <c r="D200"/>
  <c r="AT200" s="1"/>
  <c r="E200"/>
  <c r="AU200" s="1"/>
  <c r="F200"/>
  <c r="AV200" s="1"/>
  <c r="G200"/>
  <c r="AW200" s="1"/>
  <c r="H200"/>
  <c r="AX200" s="1"/>
  <c r="AX159" s="1"/>
  <c r="I200"/>
  <c r="AY200" s="1"/>
  <c r="AY159" s="1"/>
  <c r="J200"/>
  <c r="AZ200" s="1"/>
  <c r="AZ159" s="1"/>
  <c r="K200"/>
  <c r="BA200" s="1"/>
  <c r="L200"/>
  <c r="BB200" s="1"/>
  <c r="BB159" s="1"/>
  <c r="M200"/>
  <c r="BC200" s="1"/>
  <c r="N200"/>
  <c r="BD200" s="1"/>
  <c r="O200"/>
  <c r="BE200" s="1"/>
  <c r="P200"/>
  <c r="BF200" s="1"/>
  <c r="Q200"/>
  <c r="BG200" s="1"/>
  <c r="R200"/>
  <c r="BH200" s="1"/>
  <c r="S200"/>
  <c r="BI200" s="1"/>
  <c r="T200"/>
  <c r="BJ200" s="1"/>
  <c r="U200"/>
  <c r="BK200" s="1"/>
  <c r="V200"/>
  <c r="BL200" s="1"/>
  <c r="W200"/>
  <c r="BM200" s="1"/>
  <c r="BM159" s="1"/>
  <c r="X200"/>
  <c r="BN200" s="1"/>
  <c r="BN159" s="1"/>
  <c r="BO200"/>
  <c r="BP200"/>
  <c r="BQ200"/>
  <c r="BQ159" s="1"/>
  <c r="BR200"/>
  <c r="BR159" s="1"/>
  <c r="BS200"/>
  <c r="BT200"/>
  <c r="BT159" s="1"/>
  <c r="BU200"/>
  <c r="BU159" s="1"/>
  <c r="BV200"/>
  <c r="BV159" s="1"/>
  <c r="BW200"/>
  <c r="BW159" s="1"/>
  <c r="BX200"/>
  <c r="BX159" s="1"/>
  <c r="BY200"/>
  <c r="BY159" s="1"/>
  <c r="BZ200"/>
  <c r="CA200"/>
  <c r="CA159" s="1"/>
  <c r="C160"/>
  <c r="D160"/>
  <c r="E160"/>
  <c r="F160"/>
  <c r="G160"/>
  <c r="H160"/>
  <c r="I160"/>
  <c r="J160"/>
  <c r="K160"/>
  <c r="L160"/>
  <c r="M160"/>
  <c r="N160"/>
  <c r="O160"/>
  <c r="P160"/>
  <c r="Q160"/>
  <c r="R160"/>
  <c r="S160"/>
  <c r="T160"/>
  <c r="U160"/>
  <c r="V160"/>
  <c r="W160"/>
  <c r="X160"/>
  <c r="Y160"/>
  <c r="AM160"/>
  <c r="C201"/>
  <c r="AS201"/>
  <c r="D201"/>
  <c r="AT201"/>
  <c r="AT160" s="1"/>
  <c r="E201"/>
  <c r="AU201"/>
  <c r="F201"/>
  <c r="AV201"/>
  <c r="AV160" s="1"/>
  <c r="G201"/>
  <c r="AW201"/>
  <c r="H201"/>
  <c r="AX201"/>
  <c r="AX160" s="1"/>
  <c r="I201"/>
  <c r="AY201"/>
  <c r="AY160" s="1"/>
  <c r="J201"/>
  <c r="AZ201"/>
  <c r="K201"/>
  <c r="BA201"/>
  <c r="BA160" s="1"/>
  <c r="L201"/>
  <c r="BB201"/>
  <c r="M201"/>
  <c r="BC201"/>
  <c r="BC160" s="1"/>
  <c r="N201"/>
  <c r="BD201"/>
  <c r="BD160" s="1"/>
  <c r="O201"/>
  <c r="BE201"/>
  <c r="P201"/>
  <c r="BF201"/>
  <c r="BF160" s="1"/>
  <c r="Q201"/>
  <c r="BG201"/>
  <c r="R201"/>
  <c r="BH201"/>
  <c r="S201"/>
  <c r="BI201"/>
  <c r="T201"/>
  <c r="BJ201"/>
  <c r="BJ160" s="1"/>
  <c r="U201"/>
  <c r="BK201"/>
  <c r="BK160" s="1"/>
  <c r="V201"/>
  <c r="BL201"/>
  <c r="W201"/>
  <c r="BM201"/>
  <c r="BM160" s="1"/>
  <c r="X201"/>
  <c r="BN201"/>
  <c r="BN160" s="1"/>
  <c r="Y201"/>
  <c r="BO201"/>
  <c r="BP201"/>
  <c r="BQ201"/>
  <c r="BQ160" s="1"/>
  <c r="BR201"/>
  <c r="BR160" s="1"/>
  <c r="BS201"/>
  <c r="BS160" s="1"/>
  <c r="BT201"/>
  <c r="BT160" s="1"/>
  <c r="BU201"/>
  <c r="BV201"/>
  <c r="BW201"/>
  <c r="BW160" s="1"/>
  <c r="BX201"/>
  <c r="BY201"/>
  <c r="BZ201"/>
  <c r="BZ160" s="1"/>
  <c r="CA201"/>
  <c r="CA160" s="1"/>
  <c r="C161"/>
  <c r="D161"/>
  <c r="E161"/>
  <c r="F161"/>
  <c r="G161"/>
  <c r="H161"/>
  <c r="I161"/>
  <c r="J161"/>
  <c r="K161"/>
  <c r="L161"/>
  <c r="M161"/>
  <c r="N161"/>
  <c r="O161"/>
  <c r="P161"/>
  <c r="Q161"/>
  <c r="R161"/>
  <c r="S161"/>
  <c r="T161"/>
  <c r="U161"/>
  <c r="V161"/>
  <c r="W161"/>
  <c r="X161"/>
  <c r="Y161"/>
  <c r="Z161"/>
  <c r="C202"/>
  <c r="AS202" s="1"/>
  <c r="AS161" s="1"/>
  <c r="D202"/>
  <c r="AT202" s="1"/>
  <c r="E202"/>
  <c r="AU202" s="1"/>
  <c r="AU161" s="1"/>
  <c r="F202"/>
  <c r="AV202" s="1"/>
  <c r="AV161" s="1"/>
  <c r="G202"/>
  <c r="AW202" s="1"/>
  <c r="H202"/>
  <c r="AX202" s="1"/>
  <c r="I202"/>
  <c r="AY202" s="1"/>
  <c r="J202"/>
  <c r="AZ202" s="1"/>
  <c r="K202"/>
  <c r="BA202" s="1"/>
  <c r="BA161" s="1"/>
  <c r="L202"/>
  <c r="BB202" s="1"/>
  <c r="M202"/>
  <c r="BC202" s="1"/>
  <c r="BC161" s="1"/>
  <c r="N202"/>
  <c r="BD202" s="1"/>
  <c r="O202"/>
  <c r="BE202" s="1"/>
  <c r="BE161" s="1"/>
  <c r="P202"/>
  <c r="BF202" s="1"/>
  <c r="BF161" s="1"/>
  <c r="Q202"/>
  <c r="BG202" s="1"/>
  <c r="BG161" s="1"/>
  <c r="R202"/>
  <c r="BH202" s="1"/>
  <c r="S202"/>
  <c r="BI202" s="1"/>
  <c r="T202"/>
  <c r="BJ202" s="1"/>
  <c r="BJ161" s="1"/>
  <c r="U202"/>
  <c r="BK202" s="1"/>
  <c r="BK161" s="1"/>
  <c r="V202"/>
  <c r="BL202" s="1"/>
  <c r="W202"/>
  <c r="BM202" s="1"/>
  <c r="X202"/>
  <c r="BN202" s="1"/>
  <c r="Y202"/>
  <c r="BO202" s="1"/>
  <c r="Z202"/>
  <c r="BP202" s="1"/>
  <c r="BP161" s="1"/>
  <c r="BQ202"/>
  <c r="BQ161" s="1"/>
  <c r="BR202"/>
  <c r="BR161" s="1"/>
  <c r="BS202"/>
  <c r="BT202"/>
  <c r="BT161" s="1"/>
  <c r="BU202"/>
  <c r="BV202"/>
  <c r="BW202"/>
  <c r="BW161" s="1"/>
  <c r="BX202"/>
  <c r="BY202"/>
  <c r="BZ202"/>
  <c r="BZ161" s="1"/>
  <c r="CA202"/>
  <c r="C162"/>
  <c r="AM162" s="1"/>
  <c r="D162"/>
  <c r="E162"/>
  <c r="F162"/>
  <c r="G162"/>
  <c r="H162"/>
  <c r="I162"/>
  <c r="J162"/>
  <c r="K162"/>
  <c r="L162"/>
  <c r="M162"/>
  <c r="N162"/>
  <c r="O162"/>
  <c r="P162"/>
  <c r="Q162"/>
  <c r="R162"/>
  <c r="S162"/>
  <c r="T162"/>
  <c r="U162"/>
  <c r="V162"/>
  <c r="W162"/>
  <c r="X162"/>
  <c r="Y162"/>
  <c r="Z162"/>
  <c r="AA162"/>
  <c r="C203"/>
  <c r="AS203" s="1"/>
  <c r="AS162" s="1"/>
  <c r="D203"/>
  <c r="AT203" s="1"/>
  <c r="AT162" s="1"/>
  <c r="E203"/>
  <c r="AU203" s="1"/>
  <c r="AU162" s="1"/>
  <c r="F203"/>
  <c r="AV203" s="1"/>
  <c r="AV162" s="1"/>
  <c r="G203"/>
  <c r="AW203" s="1"/>
  <c r="AW162" s="1"/>
  <c r="H203"/>
  <c r="AX203" s="1"/>
  <c r="AX162" s="1"/>
  <c r="I203"/>
  <c r="AY203" s="1"/>
  <c r="AY162" s="1"/>
  <c r="J203"/>
  <c r="AZ203" s="1"/>
  <c r="AZ162" s="1"/>
  <c r="K203"/>
  <c r="BA203" s="1"/>
  <c r="BA162" s="1"/>
  <c r="L203"/>
  <c r="BB203" s="1"/>
  <c r="BB162" s="1"/>
  <c r="M203"/>
  <c r="BC203" s="1"/>
  <c r="BC162" s="1"/>
  <c r="N203"/>
  <c r="BD203" s="1"/>
  <c r="BD162" s="1"/>
  <c r="O203"/>
  <c r="BE203" s="1"/>
  <c r="BE162" s="1"/>
  <c r="P203"/>
  <c r="BF203" s="1"/>
  <c r="BF162" s="1"/>
  <c r="Q203"/>
  <c r="BG203" s="1"/>
  <c r="BG162" s="1"/>
  <c r="R203"/>
  <c r="BH203" s="1"/>
  <c r="BH162" s="1"/>
  <c r="S203"/>
  <c r="BI203" s="1"/>
  <c r="BI162" s="1"/>
  <c r="T203"/>
  <c r="BJ203" s="1"/>
  <c r="BJ162" s="1"/>
  <c r="U203"/>
  <c r="BK203" s="1"/>
  <c r="BK162" s="1"/>
  <c r="V203"/>
  <c r="BL203" s="1"/>
  <c r="BL162" s="1"/>
  <c r="W203"/>
  <c r="BM203" s="1"/>
  <c r="BM162" s="1"/>
  <c r="X203"/>
  <c r="BN203" s="1"/>
  <c r="BN162" s="1"/>
  <c r="Y203"/>
  <c r="BO203" s="1"/>
  <c r="BO162" s="1"/>
  <c r="Z203"/>
  <c r="BP203" s="1"/>
  <c r="BP162" s="1"/>
  <c r="AA203"/>
  <c r="BQ203" s="1"/>
  <c r="BQ162" s="1"/>
  <c r="BR203"/>
  <c r="BR162" s="1"/>
  <c r="BS203"/>
  <c r="BS162" s="1"/>
  <c r="BT203"/>
  <c r="BU203"/>
  <c r="BV203"/>
  <c r="BW203"/>
  <c r="BW162" s="1"/>
  <c r="BX203"/>
  <c r="BY203"/>
  <c r="BZ203"/>
  <c r="BZ162" s="1"/>
  <c r="CA203"/>
  <c r="C163"/>
  <c r="D163"/>
  <c r="E163"/>
  <c r="F163"/>
  <c r="G163"/>
  <c r="H163"/>
  <c r="I163"/>
  <c r="J163"/>
  <c r="K163"/>
  <c r="L163"/>
  <c r="M163"/>
  <c r="N163"/>
  <c r="O163"/>
  <c r="P163"/>
  <c r="Q163"/>
  <c r="R163"/>
  <c r="S163"/>
  <c r="T163"/>
  <c r="U163"/>
  <c r="V163"/>
  <c r="W163"/>
  <c r="X163"/>
  <c r="Y163"/>
  <c r="Z163"/>
  <c r="AA163"/>
  <c r="AB163"/>
  <c r="C204"/>
  <c r="AS204" s="1"/>
  <c r="AS163" s="1"/>
  <c r="D204"/>
  <c r="AT204" s="1"/>
  <c r="E204"/>
  <c r="AU204" s="1"/>
  <c r="AU163" s="1"/>
  <c r="F204"/>
  <c r="AV204" s="1"/>
  <c r="G204"/>
  <c r="AW204" s="1"/>
  <c r="AW163" s="1"/>
  <c r="H204"/>
  <c r="AX204" s="1"/>
  <c r="I204"/>
  <c r="AY204" s="1"/>
  <c r="AY163" s="1"/>
  <c r="J204"/>
  <c r="AZ204" s="1"/>
  <c r="K204"/>
  <c r="BA204" s="1"/>
  <c r="BA163" s="1"/>
  <c r="L204"/>
  <c r="BB204" s="1"/>
  <c r="BB163" s="1"/>
  <c r="M204"/>
  <c r="BC204" s="1"/>
  <c r="N204"/>
  <c r="BD204" s="1"/>
  <c r="BD163" s="1"/>
  <c r="O204"/>
  <c r="BE204" s="1"/>
  <c r="BE163" s="1"/>
  <c r="P204"/>
  <c r="BF204" s="1"/>
  <c r="BF163" s="1"/>
  <c r="Q204"/>
  <c r="BG204" s="1"/>
  <c r="R204"/>
  <c r="BH204" s="1"/>
  <c r="S204"/>
  <c r="BI204" s="1"/>
  <c r="BI163" s="1"/>
  <c r="T204"/>
  <c r="BJ204" s="1"/>
  <c r="U204"/>
  <c r="BK204" s="1"/>
  <c r="BK163" s="1"/>
  <c r="V204"/>
  <c r="BL204" s="1"/>
  <c r="W204"/>
  <c r="BM204" s="1"/>
  <c r="BM163" s="1"/>
  <c r="X204"/>
  <c r="BN204" s="1"/>
  <c r="Y204"/>
  <c r="BO204" s="1"/>
  <c r="BO163" s="1"/>
  <c r="Z204"/>
  <c r="BP204" s="1"/>
  <c r="AA204"/>
  <c r="BQ204" s="1"/>
  <c r="BQ163" s="1"/>
  <c r="AB204"/>
  <c r="BR204" s="1"/>
  <c r="BS204"/>
  <c r="BT204"/>
  <c r="BU204"/>
  <c r="BU163" s="1"/>
  <c r="BV204"/>
  <c r="BV163" s="1"/>
  <c r="BW204"/>
  <c r="BX204"/>
  <c r="BY204"/>
  <c r="BZ204"/>
  <c r="BZ163" s="1"/>
  <c r="CA204"/>
  <c r="CA163" s="1"/>
  <c r="C164"/>
  <c r="D164"/>
  <c r="E164"/>
  <c r="F164"/>
  <c r="G164"/>
  <c r="H164"/>
  <c r="I164"/>
  <c r="J164"/>
  <c r="K164"/>
  <c r="L164"/>
  <c r="M164"/>
  <c r="N164"/>
  <c r="O164"/>
  <c r="P164"/>
  <c r="Q164"/>
  <c r="R164"/>
  <c r="S164"/>
  <c r="T164"/>
  <c r="U164"/>
  <c r="V164"/>
  <c r="W164"/>
  <c r="X164"/>
  <c r="Y164"/>
  <c r="Z164"/>
  <c r="AA164"/>
  <c r="AB164"/>
  <c r="AC164"/>
  <c r="AM164"/>
  <c r="C205"/>
  <c r="AS205"/>
  <c r="D205"/>
  <c r="AT205"/>
  <c r="AT164" s="1"/>
  <c r="E205"/>
  <c r="AU205"/>
  <c r="AU164" s="1"/>
  <c r="F205"/>
  <c r="AV205"/>
  <c r="G205"/>
  <c r="AW205"/>
  <c r="AW164" s="1"/>
  <c r="H205"/>
  <c r="AX205"/>
  <c r="I205"/>
  <c r="AY205"/>
  <c r="J205"/>
  <c r="AZ205"/>
  <c r="AZ164" s="1"/>
  <c r="K205"/>
  <c r="BA205"/>
  <c r="L205"/>
  <c r="BB205"/>
  <c r="BB164" s="1"/>
  <c r="M205"/>
  <c r="BC205"/>
  <c r="BC164" s="1"/>
  <c r="N205"/>
  <c r="BD205"/>
  <c r="O205"/>
  <c r="BE205"/>
  <c r="BE164" s="1"/>
  <c r="P205"/>
  <c r="BF205"/>
  <c r="Q205"/>
  <c r="BG205"/>
  <c r="BG164" s="1"/>
  <c r="R205"/>
  <c r="BH205"/>
  <c r="S205"/>
  <c r="BI205"/>
  <c r="T205"/>
  <c r="BJ205"/>
  <c r="BJ164" s="1"/>
  <c r="U205"/>
  <c r="BK205"/>
  <c r="V205"/>
  <c r="BL205"/>
  <c r="W205"/>
  <c r="BM205"/>
  <c r="BM164" s="1"/>
  <c r="X205"/>
  <c r="BN205"/>
  <c r="Y205"/>
  <c r="BO205"/>
  <c r="BO164" s="1"/>
  <c r="Z205"/>
  <c r="BP205"/>
  <c r="AA205"/>
  <c r="BQ205"/>
  <c r="BQ164" s="1"/>
  <c r="AB205"/>
  <c r="BR205"/>
  <c r="AC205"/>
  <c r="BS205"/>
  <c r="BS164" s="1"/>
  <c r="BT205"/>
  <c r="BT164" s="1"/>
  <c r="BU205"/>
  <c r="BV205"/>
  <c r="BV164" s="1"/>
  <c r="BW205"/>
  <c r="BW164" s="1"/>
  <c r="BX205"/>
  <c r="BY205"/>
  <c r="BY164" s="1"/>
  <c r="BZ205"/>
  <c r="BZ164" s="1"/>
  <c r="CA205"/>
  <c r="C165"/>
  <c r="D165"/>
  <c r="E165"/>
  <c r="F165"/>
  <c r="G165"/>
  <c r="H165"/>
  <c r="I165"/>
  <c r="J165"/>
  <c r="K165"/>
  <c r="L165"/>
  <c r="M165"/>
  <c r="N165"/>
  <c r="O165"/>
  <c r="P165"/>
  <c r="Q165"/>
  <c r="R165"/>
  <c r="S165"/>
  <c r="T165"/>
  <c r="U165"/>
  <c r="V165"/>
  <c r="W165"/>
  <c r="X165"/>
  <c r="Y165"/>
  <c r="Z165"/>
  <c r="AA165"/>
  <c r="AB165"/>
  <c r="AC165"/>
  <c r="AD165"/>
  <c r="C206"/>
  <c r="AS206" s="1"/>
  <c r="AS165" s="1"/>
  <c r="D206"/>
  <c r="AT206" s="1"/>
  <c r="AT165" s="1"/>
  <c r="E206"/>
  <c r="AU206" s="1"/>
  <c r="AU165" s="1"/>
  <c r="F206"/>
  <c r="AV206" s="1"/>
  <c r="G206"/>
  <c r="AW206" s="1"/>
  <c r="AW165" s="1"/>
  <c r="H206"/>
  <c r="AX206" s="1"/>
  <c r="AX165" s="1"/>
  <c r="I206"/>
  <c r="AY206" s="1"/>
  <c r="AY165" s="1"/>
  <c r="J206"/>
  <c r="AZ206" s="1"/>
  <c r="K206"/>
  <c r="BA206" s="1"/>
  <c r="BA165" s="1"/>
  <c r="L206"/>
  <c r="BB206" s="1"/>
  <c r="BB165" s="1"/>
  <c r="M206"/>
  <c r="BC206" s="1"/>
  <c r="BC165" s="1"/>
  <c r="N206"/>
  <c r="BD206" s="1"/>
  <c r="O206"/>
  <c r="BE206" s="1"/>
  <c r="BE165" s="1"/>
  <c r="P206"/>
  <c r="BF206" s="1"/>
  <c r="BF165" s="1"/>
  <c r="Q206"/>
  <c r="BG206" s="1"/>
  <c r="R206"/>
  <c r="BH206" s="1"/>
  <c r="S206"/>
  <c r="BI206" s="1"/>
  <c r="BI165" s="1"/>
  <c r="T206"/>
  <c r="BJ206" s="1"/>
  <c r="U206"/>
  <c r="BK206" s="1"/>
  <c r="BK165" s="1"/>
  <c r="V206"/>
  <c r="BL206" s="1"/>
  <c r="BL165" s="1"/>
  <c r="W206"/>
  <c r="BM206" s="1"/>
  <c r="BM165" s="1"/>
  <c r="X206"/>
  <c r="BN206" s="1"/>
  <c r="Y206"/>
  <c r="BO206" s="1"/>
  <c r="Z206"/>
  <c r="BP206" s="1"/>
  <c r="BP165" s="1"/>
  <c r="AA206"/>
  <c r="BQ206" s="1"/>
  <c r="AB206"/>
  <c r="BR206" s="1"/>
  <c r="BR165" s="1"/>
  <c r="AC206"/>
  <c r="BS206" s="1"/>
  <c r="AD206"/>
  <c r="BT206" s="1"/>
  <c r="BU206"/>
  <c r="BU165" s="1"/>
  <c r="BV206"/>
  <c r="BV165" s="1"/>
  <c r="BW206"/>
  <c r="BX206"/>
  <c r="BY206"/>
  <c r="BZ206"/>
  <c r="BZ165" s="1"/>
  <c r="CA206"/>
  <c r="CA165" s="1"/>
  <c r="C166"/>
  <c r="AM166" s="1"/>
  <c r="D166"/>
  <c r="E166"/>
  <c r="F166"/>
  <c r="G166"/>
  <c r="H166"/>
  <c r="I166"/>
  <c r="J166"/>
  <c r="K166"/>
  <c r="L166"/>
  <c r="M166"/>
  <c r="N166"/>
  <c r="O166"/>
  <c r="P166"/>
  <c r="Q166"/>
  <c r="R166"/>
  <c r="S166"/>
  <c r="T166"/>
  <c r="U166"/>
  <c r="V166"/>
  <c r="W166"/>
  <c r="X166"/>
  <c r="Y166"/>
  <c r="Z166"/>
  <c r="AA166"/>
  <c r="AB166"/>
  <c r="AC166"/>
  <c r="AD166"/>
  <c r="AE166"/>
  <c r="C207"/>
  <c r="AS207" s="1"/>
  <c r="AS166" s="1"/>
  <c r="D207"/>
  <c r="AT207" s="1"/>
  <c r="AT166" s="1"/>
  <c r="E207"/>
  <c r="AU207" s="1"/>
  <c r="AU166" s="1"/>
  <c r="F207"/>
  <c r="AV207" s="1"/>
  <c r="AV166" s="1"/>
  <c r="G207"/>
  <c r="AW207" s="1"/>
  <c r="AW166" s="1"/>
  <c r="H207"/>
  <c r="AX207" s="1"/>
  <c r="AX166" s="1"/>
  <c r="I207"/>
  <c r="AY207" s="1"/>
  <c r="AY166" s="1"/>
  <c r="J207"/>
  <c r="AZ207" s="1"/>
  <c r="AZ166" s="1"/>
  <c r="K207"/>
  <c r="BA207" s="1"/>
  <c r="BA166" s="1"/>
  <c r="L207"/>
  <c r="BB207" s="1"/>
  <c r="BB166" s="1"/>
  <c r="M207"/>
  <c r="BC207" s="1"/>
  <c r="BC166" s="1"/>
  <c r="N207"/>
  <c r="BD207" s="1"/>
  <c r="BD166" s="1"/>
  <c r="O207"/>
  <c r="BE207" s="1"/>
  <c r="BE166" s="1"/>
  <c r="P207"/>
  <c r="BF207" s="1"/>
  <c r="BF166" s="1"/>
  <c r="Q207"/>
  <c r="BG207" s="1"/>
  <c r="BG166" s="1"/>
  <c r="R207"/>
  <c r="BH207" s="1"/>
  <c r="BH166" s="1"/>
  <c r="S207"/>
  <c r="BI207" s="1"/>
  <c r="BI166" s="1"/>
  <c r="T207"/>
  <c r="BJ207" s="1"/>
  <c r="BJ166" s="1"/>
  <c r="U207"/>
  <c r="BK207" s="1"/>
  <c r="BK166" s="1"/>
  <c r="V207"/>
  <c r="BL207" s="1"/>
  <c r="BL166" s="1"/>
  <c r="W207"/>
  <c r="BM207" s="1"/>
  <c r="BM166" s="1"/>
  <c r="X207"/>
  <c r="BN207" s="1"/>
  <c r="BN166" s="1"/>
  <c r="Y207"/>
  <c r="BO207" s="1"/>
  <c r="BO166" s="1"/>
  <c r="Z207"/>
  <c r="BP207" s="1"/>
  <c r="BP166" s="1"/>
  <c r="AA207"/>
  <c r="BQ207" s="1"/>
  <c r="BQ166" s="1"/>
  <c r="AB207"/>
  <c r="BR207" s="1"/>
  <c r="BR166" s="1"/>
  <c r="AC207"/>
  <c r="BS207" s="1"/>
  <c r="BS166" s="1"/>
  <c r="AD207"/>
  <c r="BT207" s="1"/>
  <c r="BT166" s="1"/>
  <c r="AE207"/>
  <c r="BU207" s="1"/>
  <c r="BU166" s="1"/>
  <c r="BV207"/>
  <c r="BV166" s="1"/>
  <c r="BW207"/>
  <c r="BW166" s="1"/>
  <c r="BX207"/>
  <c r="BY207"/>
  <c r="BY166" s="1"/>
  <c r="BZ207"/>
  <c r="BZ166" s="1"/>
  <c r="CA207"/>
  <c r="C167"/>
  <c r="AM167" s="1"/>
  <c r="D167"/>
  <c r="E167"/>
  <c r="F167"/>
  <c r="G167"/>
  <c r="H167"/>
  <c r="I167"/>
  <c r="K167"/>
  <c r="L167"/>
  <c r="M167"/>
  <c r="N167"/>
  <c r="O167"/>
  <c r="P167"/>
  <c r="Q167"/>
  <c r="R167"/>
  <c r="S167"/>
  <c r="T167"/>
  <c r="U167"/>
  <c r="V167"/>
  <c r="W167"/>
  <c r="X167"/>
  <c r="Y167"/>
  <c r="Z167"/>
  <c r="AA167"/>
  <c r="AB167"/>
  <c r="AC167"/>
  <c r="AD167"/>
  <c r="AE167"/>
  <c r="AF167"/>
  <c r="C208"/>
  <c r="AS208" s="1"/>
  <c r="AS167" s="1"/>
  <c r="D208"/>
  <c r="AT208" s="1"/>
  <c r="AT167" s="1"/>
  <c r="E208"/>
  <c r="AU208" s="1"/>
  <c r="AU167" s="1"/>
  <c r="F208"/>
  <c r="AV208" s="1"/>
  <c r="AV167" s="1"/>
  <c r="G208"/>
  <c r="AW208" s="1"/>
  <c r="AW167" s="1"/>
  <c r="H208"/>
  <c r="AX208" s="1"/>
  <c r="AX167" s="1"/>
  <c r="I208"/>
  <c r="AY208" s="1"/>
  <c r="AY167" s="1"/>
  <c r="AZ208"/>
  <c r="AZ167" s="1"/>
  <c r="K208"/>
  <c r="BA208" s="1"/>
  <c r="L208"/>
  <c r="BB208" s="1"/>
  <c r="M208"/>
  <c r="BC208" s="1"/>
  <c r="N208"/>
  <c r="BD208" s="1"/>
  <c r="BD167" s="1"/>
  <c r="O208"/>
  <c r="BE208" s="1"/>
  <c r="P208"/>
  <c r="BF208" s="1"/>
  <c r="BF167" s="1"/>
  <c r="Q208"/>
  <c r="BG208" s="1"/>
  <c r="BG167" s="1"/>
  <c r="R208"/>
  <c r="BH208" s="1"/>
  <c r="BH167" s="1"/>
  <c r="S208"/>
  <c r="BI208" s="1"/>
  <c r="BI167" s="1"/>
  <c r="T208"/>
  <c r="BJ208" s="1"/>
  <c r="BJ167" s="1"/>
  <c r="U208"/>
  <c r="BK208" s="1"/>
  <c r="BK167" s="1"/>
  <c r="V208"/>
  <c r="BL208" s="1"/>
  <c r="BL167" s="1"/>
  <c r="W208"/>
  <c r="BM208" s="1"/>
  <c r="BM167" s="1"/>
  <c r="X208"/>
  <c r="BN208" s="1"/>
  <c r="BN167" s="1"/>
  <c r="Y208"/>
  <c r="BO208" s="1"/>
  <c r="BO167" s="1"/>
  <c r="Z208"/>
  <c r="BP208" s="1"/>
  <c r="BP167" s="1"/>
  <c r="AA208"/>
  <c r="BQ208" s="1"/>
  <c r="BQ167" s="1"/>
  <c r="AB208"/>
  <c r="BR208" s="1"/>
  <c r="BR167" s="1"/>
  <c r="AC208"/>
  <c r="BS208" s="1"/>
  <c r="BS167" s="1"/>
  <c r="AD208"/>
  <c r="BT208" s="1"/>
  <c r="BT167" s="1"/>
  <c r="AE208"/>
  <c r="BU208" s="1"/>
  <c r="BU167" s="1"/>
  <c r="AF208"/>
  <c r="BV208" s="1"/>
  <c r="BV167" s="1"/>
  <c r="BW208"/>
  <c r="BW167" s="1"/>
  <c r="BX208"/>
  <c r="BX167" s="1"/>
  <c r="BY208"/>
  <c r="BY167" s="1"/>
  <c r="BZ208"/>
  <c r="CA208"/>
  <c r="CA167" s="1"/>
  <c r="C168"/>
  <c r="AM168" s="1"/>
  <c r="D168"/>
  <c r="E168"/>
  <c r="F168"/>
  <c r="G168"/>
  <c r="H168"/>
  <c r="I168"/>
  <c r="J168"/>
  <c r="K168"/>
  <c r="L168"/>
  <c r="M168"/>
  <c r="N168"/>
  <c r="O168"/>
  <c r="P168"/>
  <c r="Q168"/>
  <c r="R168"/>
  <c r="S168"/>
  <c r="T168"/>
  <c r="U168"/>
  <c r="V168"/>
  <c r="W168"/>
  <c r="X168"/>
  <c r="Y168"/>
  <c r="Z168"/>
  <c r="AA168"/>
  <c r="AB168"/>
  <c r="AC168"/>
  <c r="AD168"/>
  <c r="AE168"/>
  <c r="AF168"/>
  <c r="AG168"/>
  <c r="C209"/>
  <c r="AS209" s="1"/>
  <c r="AS168" s="1"/>
  <c r="D209"/>
  <c r="AT209" s="1"/>
  <c r="AT168" s="1"/>
  <c r="E209"/>
  <c r="AU209" s="1"/>
  <c r="AU168" s="1"/>
  <c r="F209"/>
  <c r="AV209" s="1"/>
  <c r="AV168" s="1"/>
  <c r="G209"/>
  <c r="AW209" s="1"/>
  <c r="AW168" s="1"/>
  <c r="H209"/>
  <c r="AX209" s="1"/>
  <c r="AX168" s="1"/>
  <c r="I209"/>
  <c r="AY209" s="1"/>
  <c r="AY168" s="1"/>
  <c r="J209"/>
  <c r="AZ209" s="1"/>
  <c r="AZ168" s="1"/>
  <c r="K209"/>
  <c r="BA209" s="1"/>
  <c r="BA168" s="1"/>
  <c r="L209"/>
  <c r="BB209" s="1"/>
  <c r="BB168" s="1"/>
  <c r="M209"/>
  <c r="BC209" s="1"/>
  <c r="BC168" s="1"/>
  <c r="N209"/>
  <c r="BD209" s="1"/>
  <c r="BD168" s="1"/>
  <c r="O209"/>
  <c r="BE209" s="1"/>
  <c r="BE168" s="1"/>
  <c r="P209"/>
  <c r="BF209" s="1"/>
  <c r="BF168" s="1"/>
  <c r="Q209"/>
  <c r="BG209" s="1"/>
  <c r="BG168" s="1"/>
  <c r="R209"/>
  <c r="BH209" s="1"/>
  <c r="BH168" s="1"/>
  <c r="S209"/>
  <c r="BI209" s="1"/>
  <c r="BI168" s="1"/>
  <c r="T209"/>
  <c r="BJ209" s="1"/>
  <c r="BJ168" s="1"/>
  <c r="U209"/>
  <c r="BK209" s="1"/>
  <c r="BK168" s="1"/>
  <c r="V209"/>
  <c r="BL209" s="1"/>
  <c r="BL168" s="1"/>
  <c r="W209"/>
  <c r="BM209" s="1"/>
  <c r="BM168" s="1"/>
  <c r="X209"/>
  <c r="BN209" s="1"/>
  <c r="BN168" s="1"/>
  <c r="Y209"/>
  <c r="BO209" s="1"/>
  <c r="BO168" s="1"/>
  <c r="Z209"/>
  <c r="BP209" s="1"/>
  <c r="BP168" s="1"/>
  <c r="AA209"/>
  <c r="BQ209" s="1"/>
  <c r="BQ168" s="1"/>
  <c r="AB209"/>
  <c r="BR209" s="1"/>
  <c r="BR168" s="1"/>
  <c r="AC209"/>
  <c r="BS209" s="1"/>
  <c r="BS168" s="1"/>
  <c r="AD209"/>
  <c r="BT209" s="1"/>
  <c r="BT168" s="1"/>
  <c r="AE209"/>
  <c r="BU209" s="1"/>
  <c r="BU168" s="1"/>
  <c r="AF209"/>
  <c r="BV209" s="1"/>
  <c r="BV168" s="1"/>
  <c r="AG209"/>
  <c r="BW209" s="1"/>
  <c r="BW168" s="1"/>
  <c r="BX209"/>
  <c r="BX168" s="1"/>
  <c r="BY209"/>
  <c r="BY168" s="1"/>
  <c r="BZ209"/>
  <c r="CA209"/>
  <c r="CA168" s="1"/>
  <c r="C169"/>
  <c r="D169"/>
  <c r="E169"/>
  <c r="F169"/>
  <c r="G169"/>
  <c r="H169"/>
  <c r="I169"/>
  <c r="J169"/>
  <c r="K169"/>
  <c r="L169"/>
  <c r="M169"/>
  <c r="N169"/>
  <c r="O169"/>
  <c r="P169"/>
  <c r="Q169"/>
  <c r="R169"/>
  <c r="S169"/>
  <c r="T169"/>
  <c r="U169"/>
  <c r="V169"/>
  <c r="W169"/>
  <c r="X169"/>
  <c r="Y169"/>
  <c r="Z169"/>
  <c r="AA169"/>
  <c r="AB169"/>
  <c r="AC169"/>
  <c r="AD169"/>
  <c r="AE169"/>
  <c r="AF169"/>
  <c r="AG169"/>
  <c r="AH169"/>
  <c r="C210"/>
  <c r="AS210" s="1"/>
  <c r="D210"/>
  <c r="AT210" s="1"/>
  <c r="AT169" s="1"/>
  <c r="E210"/>
  <c r="AU210" s="1"/>
  <c r="AU169" s="1"/>
  <c r="F210"/>
  <c r="AV210" s="1"/>
  <c r="AV169" s="1"/>
  <c r="G210"/>
  <c r="AW210" s="1"/>
  <c r="AW169" s="1"/>
  <c r="H210"/>
  <c r="AX210" s="1"/>
  <c r="AX169" s="1"/>
  <c r="I210"/>
  <c r="AY210" s="1"/>
  <c r="AY169" s="1"/>
  <c r="J210"/>
  <c r="AZ210" s="1"/>
  <c r="AZ169" s="1"/>
  <c r="K210"/>
  <c r="BA210" s="1"/>
  <c r="BA169" s="1"/>
  <c r="L210"/>
  <c r="BB210" s="1"/>
  <c r="BB169" s="1"/>
  <c r="M210"/>
  <c r="BC210" s="1"/>
  <c r="BC169" s="1"/>
  <c r="N210"/>
  <c r="BD210" s="1"/>
  <c r="BD169" s="1"/>
  <c r="O210"/>
  <c r="BE210" s="1"/>
  <c r="BE169" s="1"/>
  <c r="P210"/>
  <c r="BF210" s="1"/>
  <c r="BF169" s="1"/>
  <c r="Q210"/>
  <c r="BG210" s="1"/>
  <c r="BG169" s="1"/>
  <c r="R210"/>
  <c r="BH210" s="1"/>
  <c r="BH169" s="1"/>
  <c r="S210"/>
  <c r="BI210" s="1"/>
  <c r="BI169" s="1"/>
  <c r="T210"/>
  <c r="BJ210" s="1"/>
  <c r="BJ169" s="1"/>
  <c r="U210"/>
  <c r="BK210" s="1"/>
  <c r="BK169" s="1"/>
  <c r="V210"/>
  <c r="BL210" s="1"/>
  <c r="BL169" s="1"/>
  <c r="W210"/>
  <c r="BM210" s="1"/>
  <c r="BM169" s="1"/>
  <c r="X210"/>
  <c r="BN210" s="1"/>
  <c r="BN169" s="1"/>
  <c r="Y210"/>
  <c r="BO210" s="1"/>
  <c r="BO169" s="1"/>
  <c r="Z210"/>
  <c r="BP210" s="1"/>
  <c r="BP169" s="1"/>
  <c r="AA210"/>
  <c r="BQ210" s="1"/>
  <c r="BQ169" s="1"/>
  <c r="AB210"/>
  <c r="BR210" s="1"/>
  <c r="BR169" s="1"/>
  <c r="AC210"/>
  <c r="BS210" s="1"/>
  <c r="BS169" s="1"/>
  <c r="AD210"/>
  <c r="BT210" s="1"/>
  <c r="BT169" s="1"/>
  <c r="AE210"/>
  <c r="BU210" s="1"/>
  <c r="BU169" s="1"/>
  <c r="AF210"/>
  <c r="BV210" s="1"/>
  <c r="BV169" s="1"/>
  <c r="AG210"/>
  <c r="BW210" s="1"/>
  <c r="BW169" s="1"/>
  <c r="AH210"/>
  <c r="BX210" s="1"/>
  <c r="BX169" s="1"/>
  <c r="BY210"/>
  <c r="BY169" s="1"/>
  <c r="BZ210"/>
  <c r="BZ169" s="1"/>
  <c r="CA210"/>
  <c r="C170"/>
  <c r="D170"/>
  <c r="E170"/>
  <c r="F170"/>
  <c r="G170"/>
  <c r="H170"/>
  <c r="I170"/>
  <c r="J170"/>
  <c r="K170"/>
  <c r="L170"/>
  <c r="M170"/>
  <c r="N170"/>
  <c r="O170"/>
  <c r="P170"/>
  <c r="Q170"/>
  <c r="R170"/>
  <c r="S170"/>
  <c r="T170"/>
  <c r="U170"/>
  <c r="V170"/>
  <c r="W170"/>
  <c r="X170"/>
  <c r="Y170"/>
  <c r="Z170"/>
  <c r="AA170"/>
  <c r="AB170"/>
  <c r="AC170"/>
  <c r="AD170"/>
  <c r="AE170"/>
  <c r="AF170"/>
  <c r="AG170"/>
  <c r="AH170"/>
  <c r="AI170"/>
  <c r="AM170"/>
  <c r="C211"/>
  <c r="AS211"/>
  <c r="AS170" s="1"/>
  <c r="D211"/>
  <c r="AT211"/>
  <c r="E211"/>
  <c r="AU211"/>
  <c r="AU170" s="1"/>
  <c r="F211"/>
  <c r="AV211"/>
  <c r="G211"/>
  <c r="AW211"/>
  <c r="AW170" s="1"/>
  <c r="H211"/>
  <c r="AX211"/>
  <c r="I211"/>
  <c r="AY211"/>
  <c r="AY170" s="1"/>
  <c r="J211"/>
  <c r="AZ211"/>
  <c r="K211"/>
  <c r="BA211"/>
  <c r="BA170" s="1"/>
  <c r="L211"/>
  <c r="BB211"/>
  <c r="M211"/>
  <c r="BC211"/>
  <c r="BC170" s="1"/>
  <c r="N211"/>
  <c r="BD211"/>
  <c r="O211"/>
  <c r="BE211"/>
  <c r="BE170" s="1"/>
  <c r="P211"/>
  <c r="BF211"/>
  <c r="Q211"/>
  <c r="BG211"/>
  <c r="BG170" s="1"/>
  <c r="R211"/>
  <c r="BH211"/>
  <c r="S211"/>
  <c r="BI211"/>
  <c r="BI170" s="1"/>
  <c r="T211"/>
  <c r="BJ211"/>
  <c r="U211"/>
  <c r="BK211"/>
  <c r="BK170" s="1"/>
  <c r="V211"/>
  <c r="BL211"/>
  <c r="W211"/>
  <c r="BM211"/>
  <c r="X211"/>
  <c r="BN211"/>
  <c r="BN170" s="1"/>
  <c r="Y211"/>
  <c r="BO211"/>
  <c r="Z211"/>
  <c r="BP211"/>
  <c r="BP170" s="1"/>
  <c r="AA211"/>
  <c r="BQ211"/>
  <c r="AB211"/>
  <c r="BR211"/>
  <c r="AC211"/>
  <c r="BS211"/>
  <c r="BS170" s="1"/>
  <c r="AD211"/>
  <c r="BT211"/>
  <c r="BT170" s="1"/>
  <c r="AE211"/>
  <c r="BU211"/>
  <c r="AF211"/>
  <c r="BV211"/>
  <c r="BV170" s="1"/>
  <c r="AG211"/>
  <c r="BW211"/>
  <c r="AH211"/>
  <c r="BX211"/>
  <c r="BX170" s="1"/>
  <c r="AI211"/>
  <c r="BY211"/>
  <c r="BZ211"/>
  <c r="BZ170" s="1"/>
  <c r="CA211"/>
  <c r="CA170" s="1"/>
  <c r="C171"/>
  <c r="D171"/>
  <c r="E171"/>
  <c r="F171"/>
  <c r="G171"/>
  <c r="H171"/>
  <c r="I171"/>
  <c r="J171"/>
  <c r="K171"/>
  <c r="L171"/>
  <c r="M171"/>
  <c r="N171"/>
  <c r="O171"/>
  <c r="P171"/>
  <c r="Q171"/>
  <c r="R171"/>
  <c r="S171"/>
  <c r="T171"/>
  <c r="U171"/>
  <c r="V171"/>
  <c r="W171"/>
  <c r="X171"/>
  <c r="Y171"/>
  <c r="Z171"/>
  <c r="AA171"/>
  <c r="AB171"/>
  <c r="AC171"/>
  <c r="AD171"/>
  <c r="AE171"/>
  <c r="AF171"/>
  <c r="AG171"/>
  <c r="AH171"/>
  <c r="AI171"/>
  <c r="AJ171"/>
  <c r="C212"/>
  <c r="AS212" s="1"/>
  <c r="D212"/>
  <c r="AT212" s="1"/>
  <c r="AT171" s="1"/>
  <c r="E212"/>
  <c r="AU212" s="1"/>
  <c r="AU171" s="1"/>
  <c r="F212"/>
  <c r="AV212" s="1"/>
  <c r="AV171" s="1"/>
  <c r="G212"/>
  <c r="AW212" s="1"/>
  <c r="AW171" s="1"/>
  <c r="H212"/>
  <c r="AX212" s="1"/>
  <c r="AX171" s="1"/>
  <c r="I212"/>
  <c r="AY212" s="1"/>
  <c r="AY171" s="1"/>
  <c r="J212"/>
  <c r="AZ212" s="1"/>
  <c r="AZ171" s="1"/>
  <c r="K212"/>
  <c r="BA212" s="1"/>
  <c r="BA171" s="1"/>
  <c r="L212"/>
  <c r="BB212" s="1"/>
  <c r="BB171" s="1"/>
  <c r="M212"/>
  <c r="BC212" s="1"/>
  <c r="BC171" s="1"/>
  <c r="N212"/>
  <c r="BD212" s="1"/>
  <c r="BD171" s="1"/>
  <c r="O212"/>
  <c r="BE212" s="1"/>
  <c r="BE171" s="1"/>
  <c r="P212"/>
  <c r="BF212" s="1"/>
  <c r="BF171" s="1"/>
  <c r="Q212"/>
  <c r="BG212" s="1"/>
  <c r="BG171" s="1"/>
  <c r="R212"/>
  <c r="BH212" s="1"/>
  <c r="BH171" s="1"/>
  <c r="S212"/>
  <c r="BI212" s="1"/>
  <c r="BI171" s="1"/>
  <c r="T212"/>
  <c r="BJ212" s="1"/>
  <c r="BJ171" s="1"/>
  <c r="U212"/>
  <c r="BK212" s="1"/>
  <c r="BK171" s="1"/>
  <c r="V212"/>
  <c r="BL212" s="1"/>
  <c r="BL171" s="1"/>
  <c r="W212"/>
  <c r="BM212" s="1"/>
  <c r="BM171" s="1"/>
  <c r="X212"/>
  <c r="BN212" s="1"/>
  <c r="BN171" s="1"/>
  <c r="Y212"/>
  <c r="BO212" s="1"/>
  <c r="BO171" s="1"/>
  <c r="Z212"/>
  <c r="BP212" s="1"/>
  <c r="BP171" s="1"/>
  <c r="AA212"/>
  <c r="BQ212" s="1"/>
  <c r="BQ171" s="1"/>
  <c r="AB212"/>
  <c r="BR212" s="1"/>
  <c r="BR171" s="1"/>
  <c r="AC212"/>
  <c r="BS212" s="1"/>
  <c r="BS171" s="1"/>
  <c r="AD212"/>
  <c r="BT212" s="1"/>
  <c r="BT171" s="1"/>
  <c r="AE212"/>
  <c r="BU212" s="1"/>
  <c r="BU171" s="1"/>
  <c r="AF212"/>
  <c r="BV212" s="1"/>
  <c r="BV171" s="1"/>
  <c r="AG212"/>
  <c r="BW212" s="1"/>
  <c r="BW171" s="1"/>
  <c r="AH212"/>
  <c r="BX212" s="1"/>
  <c r="BX171" s="1"/>
  <c r="AI212"/>
  <c r="BY212" s="1"/>
  <c r="BY171" s="1"/>
  <c r="AJ212"/>
  <c r="BZ212" s="1"/>
  <c r="BZ171" s="1"/>
  <c r="CA212"/>
  <c r="CA171" s="1"/>
  <c r="AM137"/>
  <c r="AS178"/>
  <c r="AS137" s="1"/>
  <c r="AT178"/>
  <c r="AT137" s="1"/>
  <c r="AU178"/>
  <c r="AV178"/>
  <c r="AW178"/>
  <c r="AX178"/>
  <c r="AZ178"/>
  <c r="BA178"/>
  <c r="BA137" s="1"/>
  <c r="BB178"/>
  <c r="BC178"/>
  <c r="BC137" s="1"/>
  <c r="BD178"/>
  <c r="BE178"/>
  <c r="BE137" s="1"/>
  <c r="BF178"/>
  <c r="BG178"/>
  <c r="BG137" s="1"/>
  <c r="BH178"/>
  <c r="BI178"/>
  <c r="BI137" s="1"/>
  <c r="BJ178"/>
  <c r="BK178"/>
  <c r="BL178"/>
  <c r="BM178"/>
  <c r="BM137" s="1"/>
  <c r="BN178"/>
  <c r="BO178"/>
  <c r="BO137" s="1"/>
  <c r="BP178"/>
  <c r="BQ178"/>
  <c r="BQ137" s="1"/>
  <c r="BR178"/>
  <c r="BS178"/>
  <c r="BS137" s="1"/>
  <c r="BT178"/>
  <c r="BU178"/>
  <c r="BU137" s="1"/>
  <c r="BV178"/>
  <c r="BW178"/>
  <c r="BW137" s="1"/>
  <c r="BX178"/>
  <c r="BY178"/>
  <c r="BY137" s="1"/>
  <c r="BZ178"/>
  <c r="CA178"/>
  <c r="CA137" s="1"/>
  <c r="F10"/>
  <c r="G12"/>
  <c r="H12" s="1"/>
  <c r="G20"/>
  <c r="G21"/>
  <c r="G22"/>
  <c r="G23"/>
  <c r="G24"/>
  <c r="G25"/>
  <c r="G26"/>
  <c r="G27"/>
  <c r="G28"/>
  <c r="G29"/>
  <c r="G30"/>
  <c r="G31"/>
  <c r="G32"/>
  <c r="G33"/>
  <c r="G34"/>
  <c r="G35"/>
  <c r="G36"/>
  <c r="G37"/>
  <c r="G38"/>
  <c r="G39"/>
  <c r="G40"/>
  <c r="G41"/>
  <c r="G42"/>
  <c r="G43"/>
  <c r="G44"/>
  <c r="E45"/>
  <c r="G45"/>
  <c r="E46"/>
  <c r="G46"/>
  <c r="E47"/>
  <c r="G47"/>
  <c r="E48"/>
  <c r="G48"/>
  <c r="G52"/>
  <c r="A54"/>
  <c r="A55"/>
  <c r="A56"/>
  <c r="A57"/>
  <c r="A58"/>
  <c r="A59"/>
  <c r="A60"/>
  <c r="F60"/>
  <c r="A61"/>
  <c r="F61"/>
  <c r="A62"/>
  <c r="F62"/>
  <c r="A63"/>
  <c r="F63"/>
  <c r="A64"/>
  <c r="F64"/>
  <c r="A65"/>
  <c r="F65"/>
  <c r="A66"/>
  <c r="F66"/>
  <c r="A67"/>
  <c r="F67"/>
  <c r="A68"/>
  <c r="F68"/>
  <c r="A69"/>
  <c r="F69"/>
  <c r="A70"/>
  <c r="F70"/>
  <c r="A71"/>
  <c r="F71"/>
  <c r="A72"/>
  <c r="F72"/>
  <c r="A73"/>
  <c r="F73"/>
  <c r="A74"/>
  <c r="F74"/>
  <c r="A75"/>
  <c r="F75"/>
  <c r="A76"/>
  <c r="F76"/>
  <c r="A77"/>
  <c r="F77"/>
  <c r="A78"/>
  <c r="F78"/>
  <c r="A79"/>
  <c r="F79"/>
  <c r="A80"/>
  <c r="F80"/>
  <c r="A81"/>
  <c r="F81"/>
  <c r="A82"/>
  <c r="F82"/>
  <c r="A83"/>
  <c r="F83"/>
  <c r="A84"/>
  <c r="F84"/>
  <c r="A85"/>
  <c r="F85"/>
  <c r="A86"/>
  <c r="F86"/>
  <c r="A104"/>
  <c r="A105"/>
  <c r="A106"/>
  <c r="A107"/>
  <c r="A108"/>
  <c r="A109"/>
  <c r="A110"/>
  <c r="A111"/>
  <c r="A112"/>
  <c r="A113"/>
  <c r="A114"/>
  <c r="A115"/>
  <c r="A116"/>
  <c r="A117"/>
  <c r="A118"/>
  <c r="A119"/>
  <c r="A120"/>
  <c r="A121"/>
  <c r="A122"/>
  <c r="A123"/>
  <c r="A124"/>
  <c r="A125"/>
  <c r="A126"/>
  <c r="A127"/>
  <c r="A128"/>
  <c r="A129"/>
  <c r="A87"/>
  <c r="A88"/>
  <c r="C145"/>
  <c r="D145"/>
  <c r="G145"/>
  <c r="H145"/>
  <c r="I145"/>
  <c r="C186"/>
  <c r="AS186" s="1"/>
  <c r="D186"/>
  <c r="AT186" s="1"/>
  <c r="E186"/>
  <c r="AU186" s="1"/>
  <c r="F186"/>
  <c r="AV186" s="1"/>
  <c r="G186"/>
  <c r="AW186" s="1"/>
  <c r="AW145" s="1"/>
  <c r="H186"/>
  <c r="AX186" s="1"/>
  <c r="I186"/>
  <c r="AY186" s="1"/>
  <c r="AY145" s="1"/>
  <c r="J186"/>
  <c r="AZ186" s="1"/>
  <c r="BA186"/>
  <c r="BA145" s="1"/>
  <c r="BB186"/>
  <c r="BC186"/>
  <c r="BC145" s="1"/>
  <c r="BD186"/>
  <c r="BE186"/>
  <c r="BE145" s="1"/>
  <c r="BF186"/>
  <c r="BF145" s="1"/>
  <c r="BG186"/>
  <c r="BG145" s="1"/>
  <c r="BH186"/>
  <c r="BH145" s="1"/>
  <c r="BI186"/>
  <c r="BI145" s="1"/>
  <c r="BJ186"/>
  <c r="BJ145" s="1"/>
  <c r="BK186"/>
  <c r="BM186"/>
  <c r="BM145" s="1"/>
  <c r="BN186"/>
  <c r="BN145" s="1"/>
  <c r="BP186"/>
  <c r="BP145" s="1"/>
  <c r="BQ186"/>
  <c r="BQ145" s="1"/>
  <c r="BR186"/>
  <c r="BS186"/>
  <c r="BS145" s="1"/>
  <c r="BU186"/>
  <c r="BU145" s="1"/>
  <c r="BV186"/>
  <c r="BV145" s="1"/>
  <c r="BX186"/>
  <c r="BX145" s="1"/>
  <c r="BY186"/>
  <c r="BY145" s="1"/>
  <c r="BZ186"/>
  <c r="BZ145" s="1"/>
  <c r="F87"/>
  <c r="F88"/>
  <c r="AT138"/>
  <c r="BB138"/>
  <c r="BE138"/>
  <c r="BF138"/>
  <c r="BG138"/>
  <c r="BH138"/>
  <c r="BI138"/>
  <c r="BJ138"/>
  <c r="BK138"/>
  <c r="BL138"/>
  <c r="BM138"/>
  <c r="BN138"/>
  <c r="BO138"/>
  <c r="BP138"/>
  <c r="BQ138"/>
  <c r="BR138"/>
  <c r="BS138"/>
  <c r="BV138"/>
  <c r="BX138"/>
  <c r="BZ138"/>
  <c r="AU139"/>
  <c r="BB139"/>
  <c r="BD139"/>
  <c r="BF139"/>
  <c r="BH139"/>
  <c r="BJ139"/>
  <c r="BL139"/>
  <c r="BN139"/>
  <c r="BP139"/>
  <c r="BR139"/>
  <c r="BT139"/>
  <c r="BV139"/>
  <c r="BX139"/>
  <c r="BY139"/>
  <c r="BZ139"/>
  <c r="BC140"/>
  <c r="BE140"/>
  <c r="BG140"/>
  <c r="BI140"/>
  <c r="BM140"/>
  <c r="BO140"/>
  <c r="BQ140"/>
  <c r="BS140"/>
  <c r="BU140"/>
  <c r="BY140"/>
  <c r="AW141"/>
  <c r="BA141"/>
  <c r="BE141"/>
  <c r="BI141"/>
  <c r="BM141"/>
  <c r="BO141"/>
  <c r="BS141"/>
  <c r="BU141"/>
  <c r="BX141"/>
  <c r="BY141"/>
  <c r="BZ141"/>
  <c r="BA142"/>
  <c r="BE142"/>
  <c r="BF142"/>
  <c r="BG142"/>
  <c r="BM142"/>
  <c r="BS142"/>
  <c r="BX142"/>
  <c r="BZ142"/>
  <c r="BA143"/>
  <c r="BB143"/>
  <c r="BC143"/>
  <c r="BD143"/>
  <c r="BG143"/>
  <c r="BM143"/>
  <c r="BQ143"/>
  <c r="BR143"/>
  <c r="BS143"/>
  <c r="BT143"/>
  <c r="BU143"/>
  <c r="BV143"/>
  <c r="BY143"/>
  <c r="AW144"/>
  <c r="AZ144"/>
  <c r="BC144"/>
  <c r="BG144"/>
  <c r="BH144"/>
  <c r="BI144"/>
  <c r="BJ144"/>
  <c r="BK144"/>
  <c r="BS144"/>
  <c r="BV144"/>
  <c r="BD145"/>
  <c r="BD146"/>
  <c r="BE146"/>
  <c r="BF146"/>
  <c r="BG146"/>
  <c r="BJ146"/>
  <c r="BM146"/>
  <c r="BN146"/>
  <c r="BR146"/>
  <c r="BX146"/>
  <c r="BY146"/>
  <c r="BZ146"/>
  <c r="AT147"/>
  <c r="AU147"/>
  <c r="AV147"/>
  <c r="AY147"/>
  <c r="BC147"/>
  <c r="BG147"/>
  <c r="BO147"/>
  <c r="BS147"/>
  <c r="BW147"/>
  <c r="BX147"/>
  <c r="BY147"/>
  <c r="BZ147"/>
  <c r="AS148"/>
  <c r="AV148"/>
  <c r="AY148"/>
  <c r="BA148"/>
  <c r="BG148"/>
  <c r="BM148"/>
  <c r="BS148"/>
  <c r="BY148"/>
  <c r="AV149"/>
  <c r="AW149"/>
  <c r="AX149"/>
  <c r="BB149"/>
  <c r="BE149"/>
  <c r="BH149"/>
  <c r="BN149"/>
  <c r="BT149"/>
  <c r="BZ149"/>
  <c r="BF150"/>
  <c r="BJ150"/>
  <c r="BT150"/>
  <c r="BZ150"/>
  <c r="AU151"/>
  <c r="BC151"/>
  <c r="BG151"/>
  <c r="BK151"/>
  <c r="BT151"/>
  <c r="BX151"/>
  <c r="BZ151"/>
  <c r="AT152"/>
  <c r="AV152"/>
  <c r="AY152"/>
  <c r="BA152"/>
  <c r="BE152"/>
  <c r="BH152"/>
  <c r="BM152"/>
  <c r="BY152"/>
  <c r="AS153"/>
  <c r="AT153"/>
  <c r="AU153"/>
  <c r="AV153"/>
  <c r="AW153"/>
  <c r="AX153"/>
  <c r="BB153"/>
  <c r="BI153"/>
  <c r="BN153"/>
  <c r="E39"/>
  <c r="BW153"/>
  <c r="BY153"/>
  <c r="BM154"/>
  <c r="BO154"/>
  <c r="BS154"/>
  <c r="BU154"/>
  <c r="BZ154"/>
  <c r="BB155"/>
  <c r="BD155"/>
  <c r="BH155"/>
  <c r="BK155"/>
  <c r="BN155"/>
  <c r="BP155"/>
  <c r="BT155"/>
  <c r="BW155"/>
  <c r="BZ155"/>
  <c r="CA155"/>
  <c r="AT156"/>
  <c r="AV156"/>
  <c r="AX156"/>
  <c r="BC156"/>
  <c r="BE156"/>
  <c r="BI156"/>
  <c r="BL156"/>
  <c r="BP156"/>
  <c r="BU156"/>
  <c r="CA156"/>
  <c r="AU157"/>
  <c r="AW157"/>
  <c r="AY157"/>
  <c r="BA157"/>
  <c r="BD157"/>
  <c r="BH157"/>
  <c r="BI157"/>
  <c r="BJ157"/>
  <c r="BK157"/>
  <c r="BO157"/>
  <c r="BQ157"/>
  <c r="BU157"/>
  <c r="BZ157"/>
  <c r="CA157"/>
  <c r="BN158"/>
  <c r="BU158"/>
  <c r="BZ158"/>
  <c r="CA158"/>
  <c r="AS159"/>
  <c r="AT159"/>
  <c r="AU159"/>
  <c r="AV159"/>
  <c r="AW159"/>
  <c r="BC159"/>
  <c r="BD159"/>
  <c r="BE159"/>
  <c r="BF159"/>
  <c r="BG159"/>
  <c r="BJ159"/>
  <c r="BK159"/>
  <c r="BO159"/>
  <c r="BS159"/>
  <c r="BZ159"/>
  <c r="AS160"/>
  <c r="AU160"/>
  <c r="AW160"/>
  <c r="AZ160"/>
  <c r="BB160"/>
  <c r="BH160"/>
  <c r="BL160"/>
  <c r="BP160"/>
  <c r="BU160"/>
  <c r="BX160"/>
  <c r="AT161"/>
  <c r="AX161"/>
  <c r="AY161"/>
  <c r="BB161"/>
  <c r="BI161"/>
  <c r="BL161"/>
  <c r="BM161"/>
  <c r="BN161"/>
  <c r="BO161"/>
  <c r="BS161"/>
  <c r="BU161"/>
  <c r="CA161"/>
  <c r="BT162"/>
  <c r="BU162"/>
  <c r="BX162"/>
  <c r="CA162"/>
  <c r="AT163"/>
  <c r="AV163"/>
  <c r="AX163"/>
  <c r="AZ163"/>
  <c r="BC163"/>
  <c r="BH163"/>
  <c r="BJ163"/>
  <c r="BN163"/>
  <c r="BP163"/>
  <c r="BS163"/>
  <c r="BW163"/>
  <c r="AS164"/>
  <c r="AY164"/>
  <c r="BD164"/>
  <c r="BF164"/>
  <c r="BH164"/>
  <c r="BK164"/>
  <c r="BP164"/>
  <c r="BR164"/>
  <c r="BX164"/>
  <c r="CA164"/>
  <c r="AV165"/>
  <c r="AZ165"/>
  <c r="BJ165"/>
  <c r="BN165"/>
  <c r="BQ165"/>
  <c r="BS165"/>
  <c r="BW165"/>
  <c r="BX165"/>
  <c r="BX166"/>
  <c r="CA166"/>
  <c r="BC167"/>
  <c r="BE167"/>
  <c r="BZ167"/>
  <c r="BZ168"/>
  <c r="CA169"/>
  <c r="AT170"/>
  <c r="AV170"/>
  <c r="AX170"/>
  <c r="AZ170"/>
  <c r="BB170"/>
  <c r="BD170"/>
  <c r="BF170"/>
  <c r="BH170"/>
  <c r="BJ170"/>
  <c r="BM170"/>
  <c r="BO170"/>
  <c r="BR170"/>
  <c r="BU170"/>
  <c r="BW170"/>
  <c r="BY170"/>
  <c r="AZ137"/>
  <c r="BB137"/>
  <c r="BD137"/>
  <c r="BF137"/>
  <c r="BH137"/>
  <c r="BJ137"/>
  <c r="BL137"/>
  <c r="BN137"/>
  <c r="BP137"/>
  <c r="BR137"/>
  <c r="BT137"/>
  <c r="BV137"/>
  <c r="BX137"/>
  <c r="BZ137"/>
  <c r="AS221"/>
  <c r="AT221"/>
  <c r="AU221"/>
  <c r="AV221"/>
  <c r="AW221"/>
  <c r="AX221"/>
  <c r="AY221"/>
  <c r="AZ221"/>
  <c r="BA221"/>
  <c r="BB221"/>
  <c r="BC221"/>
  <c r="BD221"/>
  <c r="BE221"/>
  <c r="BF221"/>
  <c r="BG221"/>
  <c r="BH221"/>
  <c r="BI221"/>
  <c r="BJ221"/>
  <c r="BK221"/>
  <c r="BL221"/>
  <c r="BM221"/>
  <c r="BN221"/>
  <c r="BO221"/>
  <c r="BP221"/>
  <c r="BQ221"/>
  <c r="BR221"/>
  <c r="BS221"/>
  <c r="BT221"/>
  <c r="BU221"/>
  <c r="BV221"/>
  <c r="BW221"/>
  <c r="BX221"/>
  <c r="BY221"/>
  <c r="BZ221"/>
  <c r="CA221"/>
  <c r="AS222"/>
  <c r="AT222"/>
  <c r="AU222"/>
  <c r="AV222"/>
  <c r="AW222"/>
  <c r="AX222"/>
  <c r="AY222"/>
  <c r="AZ222"/>
  <c r="BA222"/>
  <c r="BB222"/>
  <c r="BC222"/>
  <c r="BD222"/>
  <c r="BE222"/>
  <c r="BF222"/>
  <c r="BG222"/>
  <c r="BH222"/>
  <c r="BI222"/>
  <c r="BJ222"/>
  <c r="BK222"/>
  <c r="BL222"/>
  <c r="BM222"/>
  <c r="BN222"/>
  <c r="BO222"/>
  <c r="BP222"/>
  <c r="BQ222"/>
  <c r="BR222"/>
  <c r="BS222"/>
  <c r="BT222"/>
  <c r="BU222"/>
  <c r="BV222"/>
  <c r="BW222"/>
  <c r="BX222"/>
  <c r="BY222"/>
  <c r="BZ222"/>
  <c r="CA222"/>
  <c r="AS223"/>
  <c r="AT223"/>
  <c r="AU223"/>
  <c r="AV223"/>
  <c r="AW223"/>
  <c r="AX223"/>
  <c r="AY223"/>
  <c r="AZ223"/>
  <c r="BA223"/>
  <c r="BB223"/>
  <c r="BC223"/>
  <c r="BD223"/>
  <c r="BE223"/>
  <c r="BF223"/>
  <c r="BG223"/>
  <c r="BH223"/>
  <c r="BI223"/>
  <c r="BJ223"/>
  <c r="BK223"/>
  <c r="BL223"/>
  <c r="BM223"/>
  <c r="BN223"/>
  <c r="BO223"/>
  <c r="BP223"/>
  <c r="BQ223"/>
  <c r="BR223"/>
  <c r="BS223"/>
  <c r="BT223"/>
  <c r="BU223"/>
  <c r="BV223"/>
  <c r="BW223"/>
  <c r="BX223"/>
  <c r="BY223"/>
  <c r="BZ223"/>
  <c r="CA223"/>
  <c r="AS224"/>
  <c r="AT224"/>
  <c r="AU224"/>
  <c r="AV224"/>
  <c r="AW224"/>
  <c r="AX224"/>
  <c r="AY224"/>
  <c r="AZ224"/>
  <c r="BA224"/>
  <c r="BB224"/>
  <c r="BC224"/>
  <c r="BD224"/>
  <c r="BE224"/>
  <c r="BF224"/>
  <c r="BG224"/>
  <c r="BH224"/>
  <c r="BI224"/>
  <c r="BJ224"/>
  <c r="BK224"/>
  <c r="BL224"/>
  <c r="BM224"/>
  <c r="BN224"/>
  <c r="BO224"/>
  <c r="BP224"/>
  <c r="BQ224"/>
  <c r="BR224"/>
  <c r="BS224"/>
  <c r="BT224"/>
  <c r="BU224"/>
  <c r="BV224"/>
  <c r="BW224"/>
  <c r="BX224"/>
  <c r="BY224"/>
  <c r="BZ224"/>
  <c r="CA224"/>
  <c r="AS225"/>
  <c r="AT225"/>
  <c r="AU225"/>
  <c r="AV225"/>
  <c r="AW225"/>
  <c r="AX225"/>
  <c r="AY225"/>
  <c r="AZ225"/>
  <c r="BA225"/>
  <c r="BB225"/>
  <c r="BC225"/>
  <c r="BD225"/>
  <c r="BE225"/>
  <c r="BF225"/>
  <c r="BG225"/>
  <c r="BH225"/>
  <c r="BI225"/>
  <c r="BJ225"/>
  <c r="BK225"/>
  <c r="BL225"/>
  <c r="BM225"/>
  <c r="BN225"/>
  <c r="BO225"/>
  <c r="BP225"/>
  <c r="BQ225"/>
  <c r="BR225"/>
  <c r="BS225"/>
  <c r="BT225"/>
  <c r="BU225"/>
  <c r="BV225"/>
  <c r="BW225"/>
  <c r="BX225"/>
  <c r="BY225"/>
  <c r="BZ225"/>
  <c r="CA225"/>
  <c r="AS226"/>
  <c r="AT226"/>
  <c r="AU226"/>
  <c r="AV226"/>
  <c r="AW226"/>
  <c r="AX226"/>
  <c r="AY226"/>
  <c r="AZ226"/>
  <c r="BA226"/>
  <c r="BB226"/>
  <c r="BC226"/>
  <c r="BD226"/>
  <c r="BE226"/>
  <c r="BF226"/>
  <c r="BG226"/>
  <c r="BH226"/>
  <c r="BI226"/>
  <c r="BJ226"/>
  <c r="BK226"/>
  <c r="BL226"/>
  <c r="BM226"/>
  <c r="BN226"/>
  <c r="BO226"/>
  <c r="BP226"/>
  <c r="BQ226"/>
  <c r="BR226"/>
  <c r="BS226"/>
  <c r="BT226"/>
  <c r="BU226"/>
  <c r="BV226"/>
  <c r="BW226"/>
  <c r="BX226"/>
  <c r="BY226"/>
  <c r="BZ226"/>
  <c r="CA226"/>
  <c r="AS227"/>
  <c r="AT227"/>
  <c r="AU227"/>
  <c r="AV227"/>
  <c r="AW227"/>
  <c r="AX227"/>
  <c r="AY227"/>
  <c r="AZ227"/>
  <c r="BA227"/>
  <c r="BB227"/>
  <c r="BC227"/>
  <c r="BD227"/>
  <c r="BE227"/>
  <c r="BF227"/>
  <c r="BG227"/>
  <c r="BH227"/>
  <c r="BI227"/>
  <c r="BJ227"/>
  <c r="BK227"/>
  <c r="BL227"/>
  <c r="BM227"/>
  <c r="BN227"/>
  <c r="BO227"/>
  <c r="BP227"/>
  <c r="BQ227"/>
  <c r="BR227"/>
  <c r="BS227"/>
  <c r="BT227"/>
  <c r="BU227"/>
  <c r="BV227"/>
  <c r="BW227"/>
  <c r="BX227"/>
  <c r="BY227"/>
  <c r="BZ227"/>
  <c r="CA227"/>
  <c r="AS228"/>
  <c r="AT228"/>
  <c r="AU228"/>
  <c r="AV228"/>
  <c r="AW228"/>
  <c r="AX228"/>
  <c r="AY228"/>
  <c r="AZ228"/>
  <c r="BA228"/>
  <c r="BB228"/>
  <c r="BC228"/>
  <c r="BD228"/>
  <c r="BE228"/>
  <c r="BF228"/>
  <c r="BG228"/>
  <c r="BH228"/>
  <c r="BI228"/>
  <c r="BJ228"/>
  <c r="BK228"/>
  <c r="BL228"/>
  <c r="BM228"/>
  <c r="BN228"/>
  <c r="BO228"/>
  <c r="BP228"/>
  <c r="BQ228"/>
  <c r="BR228"/>
  <c r="BS228"/>
  <c r="BT228"/>
  <c r="BU228"/>
  <c r="BV228"/>
  <c r="BW228"/>
  <c r="BX228"/>
  <c r="BY228"/>
  <c r="BZ228"/>
  <c r="CA228"/>
  <c r="AS229"/>
  <c r="AT229"/>
  <c r="AU229"/>
  <c r="AV229"/>
  <c r="AW229"/>
  <c r="AX229"/>
  <c r="AY229"/>
  <c r="AZ229"/>
  <c r="BA229"/>
  <c r="BB229"/>
  <c r="BC229"/>
  <c r="BD229"/>
  <c r="BE229"/>
  <c r="BF229"/>
  <c r="BG229"/>
  <c r="BH229"/>
  <c r="BI229"/>
  <c r="BJ229"/>
  <c r="BK229"/>
  <c r="BL229"/>
  <c r="BM229"/>
  <c r="BN229"/>
  <c r="BO229"/>
  <c r="BP229"/>
  <c r="BQ229"/>
  <c r="BR229"/>
  <c r="BS229"/>
  <c r="BT229"/>
  <c r="BU229"/>
  <c r="BV229"/>
  <c r="BW229"/>
  <c r="BX229"/>
  <c r="BY229"/>
  <c r="BZ229"/>
  <c r="CA229"/>
  <c r="AS230"/>
  <c r="AT230"/>
  <c r="AU230"/>
  <c r="AV230"/>
  <c r="AW230"/>
  <c r="AX230"/>
  <c r="AY230"/>
  <c r="AZ230"/>
  <c r="BA230"/>
  <c r="BB230"/>
  <c r="BC230"/>
  <c r="BD230"/>
  <c r="BE230"/>
  <c r="BF230"/>
  <c r="BG230"/>
  <c r="BH230"/>
  <c r="BI230"/>
  <c r="BJ230"/>
  <c r="BK230"/>
  <c r="BL230"/>
  <c r="BM230"/>
  <c r="BN230"/>
  <c r="BO230"/>
  <c r="BP230"/>
  <c r="BQ230"/>
  <c r="BR230"/>
  <c r="BS230"/>
  <c r="BT230"/>
  <c r="BU230"/>
  <c r="BV230"/>
  <c r="BW230"/>
  <c r="BX230"/>
  <c r="BY230"/>
  <c r="BZ230"/>
  <c r="CA230"/>
  <c r="AS231"/>
  <c r="AT231"/>
  <c r="AU231"/>
  <c r="AV231"/>
  <c r="AW231"/>
  <c r="AX231"/>
  <c r="AY231"/>
  <c r="AZ231"/>
  <c r="BA231"/>
  <c r="BB231"/>
  <c r="BC231"/>
  <c r="BD231"/>
  <c r="BE231"/>
  <c r="BF231"/>
  <c r="BG231"/>
  <c r="BH231"/>
  <c r="BI231"/>
  <c r="BJ231"/>
  <c r="BK231"/>
  <c r="BL231"/>
  <c r="BM231"/>
  <c r="BN231"/>
  <c r="BO231"/>
  <c r="BP231"/>
  <c r="BQ231"/>
  <c r="BR231"/>
  <c r="BS231"/>
  <c r="BT231"/>
  <c r="BU231"/>
  <c r="BV231"/>
  <c r="BW231"/>
  <c r="BX231"/>
  <c r="BY231"/>
  <c r="BZ231"/>
  <c r="CA231"/>
  <c r="AS232"/>
  <c r="AT232"/>
  <c r="AU232"/>
  <c r="AV232"/>
  <c r="AW232"/>
  <c r="AX232"/>
  <c r="AY232"/>
  <c r="AZ232"/>
  <c r="BA232"/>
  <c r="BB232"/>
  <c r="BC232"/>
  <c r="BD232"/>
  <c r="BE232"/>
  <c r="BF232"/>
  <c r="BG232"/>
  <c r="BH232"/>
  <c r="BI232"/>
  <c r="BJ232"/>
  <c r="BK232"/>
  <c r="BL232"/>
  <c r="BM232"/>
  <c r="BN232"/>
  <c r="BO232"/>
  <c r="BP232"/>
  <c r="BQ232"/>
  <c r="BR232"/>
  <c r="BS232"/>
  <c r="BT232"/>
  <c r="BU232"/>
  <c r="BV232"/>
  <c r="BW232"/>
  <c r="BX232"/>
  <c r="BY232"/>
  <c r="BZ232"/>
  <c r="CA232"/>
  <c r="AS233"/>
  <c r="AT233"/>
  <c r="AU233"/>
  <c r="AV233"/>
  <c r="AW233"/>
  <c r="AX233"/>
  <c r="AY233"/>
  <c r="AZ233"/>
  <c r="BA233"/>
  <c r="BB233"/>
  <c r="BC233"/>
  <c r="BD233"/>
  <c r="BE233"/>
  <c r="BF233"/>
  <c r="BG233"/>
  <c r="BH233"/>
  <c r="BI233"/>
  <c r="BJ233"/>
  <c r="BK233"/>
  <c r="BL233"/>
  <c r="BM233"/>
  <c r="BN233"/>
  <c r="BO233"/>
  <c r="BP233"/>
  <c r="BQ233"/>
  <c r="BR233"/>
  <c r="BS233"/>
  <c r="BT233"/>
  <c r="BU233"/>
  <c r="BV233"/>
  <c r="BW233"/>
  <c r="BX233"/>
  <c r="BY233"/>
  <c r="BZ233"/>
  <c r="CA233"/>
  <c r="AS234"/>
  <c r="AT234"/>
  <c r="AU234"/>
  <c r="AV234"/>
  <c r="AW234"/>
  <c r="AX234"/>
  <c r="AY234"/>
  <c r="AZ234"/>
  <c r="BA234"/>
  <c r="BB234"/>
  <c r="BC234"/>
  <c r="BD234"/>
  <c r="BE234"/>
  <c r="BF234"/>
  <c r="BG234"/>
  <c r="BH234"/>
  <c r="BI234"/>
  <c r="BJ234"/>
  <c r="BK234"/>
  <c r="BL234"/>
  <c r="BM234"/>
  <c r="BN234"/>
  <c r="BO234"/>
  <c r="BP234"/>
  <c r="BQ234"/>
  <c r="BR234"/>
  <c r="BS234"/>
  <c r="BT234"/>
  <c r="BU234"/>
  <c r="BV234"/>
  <c r="BW234"/>
  <c r="BX234"/>
  <c r="BY234"/>
  <c r="BZ234"/>
  <c r="CA234"/>
  <c r="AS235"/>
  <c r="AT235"/>
  <c r="AU235"/>
  <c r="AV235"/>
  <c r="AW235"/>
  <c r="AX235"/>
  <c r="AY235"/>
  <c r="AZ235"/>
  <c r="BA235"/>
  <c r="BB235"/>
  <c r="BC235"/>
  <c r="BD235"/>
  <c r="BE235"/>
  <c r="BF235"/>
  <c r="BG235"/>
  <c r="BH235"/>
  <c r="BI235"/>
  <c r="BJ235"/>
  <c r="BK235"/>
  <c r="BL235"/>
  <c r="BM235"/>
  <c r="BN235"/>
  <c r="BO235"/>
  <c r="BP235"/>
  <c r="BQ235"/>
  <c r="BR235"/>
  <c r="BS235"/>
  <c r="BT235"/>
  <c r="BU235"/>
  <c r="BV235"/>
  <c r="BW235"/>
  <c r="BX235"/>
  <c r="BY235"/>
  <c r="BZ235"/>
  <c r="CA235"/>
  <c r="AS236"/>
  <c r="AT236"/>
  <c r="AU236"/>
  <c r="AV236"/>
  <c r="AW236"/>
  <c r="AX236"/>
  <c r="AY236"/>
  <c r="AZ236"/>
  <c r="BA236"/>
  <c r="BB236"/>
  <c r="BC236"/>
  <c r="BD236"/>
  <c r="BE236"/>
  <c r="BF236"/>
  <c r="BG236"/>
  <c r="BH236"/>
  <c r="BI236"/>
  <c r="BJ236"/>
  <c r="BK236"/>
  <c r="BL236"/>
  <c r="BM236"/>
  <c r="BN236"/>
  <c r="BO236"/>
  <c r="BP236"/>
  <c r="BQ236"/>
  <c r="BR236"/>
  <c r="BS236"/>
  <c r="BT236"/>
  <c r="BU236"/>
  <c r="BV236"/>
  <c r="BW236"/>
  <c r="BX236"/>
  <c r="BY236"/>
  <c r="BZ236"/>
  <c r="CA236"/>
  <c r="AS237"/>
  <c r="AT237"/>
  <c r="AU237"/>
  <c r="AV237"/>
  <c r="AW237"/>
  <c r="AX237"/>
  <c r="AY237"/>
  <c r="AZ237"/>
  <c r="BA237"/>
  <c r="BB237"/>
  <c r="BC237"/>
  <c r="BD237"/>
  <c r="BE237"/>
  <c r="BF237"/>
  <c r="BG237"/>
  <c r="BH237"/>
  <c r="BI237"/>
  <c r="BJ237"/>
  <c r="BK237"/>
  <c r="BL237"/>
  <c r="BM237"/>
  <c r="BN237"/>
  <c r="BO237"/>
  <c r="BP237"/>
  <c r="BQ237"/>
  <c r="BR237"/>
  <c r="BS237"/>
  <c r="BT237"/>
  <c r="BU237"/>
  <c r="BV237"/>
  <c r="BW237"/>
  <c r="BX237"/>
  <c r="BY237"/>
  <c r="BZ237"/>
  <c r="CA237"/>
  <c r="AS238"/>
  <c r="AT238"/>
  <c r="AU238"/>
  <c r="AV238"/>
  <c r="AW238"/>
  <c r="AX238"/>
  <c r="AY238"/>
  <c r="AZ238"/>
  <c r="BA238"/>
  <c r="BB238"/>
  <c r="BC238"/>
  <c r="BD238"/>
  <c r="BE238"/>
  <c r="BF238"/>
  <c r="BG238"/>
  <c r="BH238"/>
  <c r="BI238"/>
  <c r="BJ238"/>
  <c r="BK238"/>
  <c r="BL238"/>
  <c r="BM238"/>
  <c r="BN238"/>
  <c r="BO238"/>
  <c r="BP238"/>
  <c r="BQ238"/>
  <c r="BR238"/>
  <c r="BS238"/>
  <c r="BT238"/>
  <c r="BU238"/>
  <c r="BV238"/>
  <c r="BW238"/>
  <c r="BX238"/>
  <c r="BY238"/>
  <c r="BZ238"/>
  <c r="CA238"/>
  <c r="AS239"/>
  <c r="AT239"/>
  <c r="AU239"/>
  <c r="AV239"/>
  <c r="AW239"/>
  <c r="AX239"/>
  <c r="AY239"/>
  <c r="AZ239"/>
  <c r="BA239"/>
  <c r="BB239"/>
  <c r="BC239"/>
  <c r="BD239"/>
  <c r="BE239"/>
  <c r="BF239"/>
  <c r="BG239"/>
  <c r="BH239"/>
  <c r="BI239"/>
  <c r="BJ239"/>
  <c r="BK239"/>
  <c r="BL239"/>
  <c r="BM239"/>
  <c r="BN239"/>
  <c r="BO239"/>
  <c r="BP239"/>
  <c r="BQ239"/>
  <c r="BR239"/>
  <c r="BS239"/>
  <c r="BT239"/>
  <c r="BU239"/>
  <c r="BV239"/>
  <c r="BW239"/>
  <c r="BX239"/>
  <c r="BY239"/>
  <c r="BZ239"/>
  <c r="CA239"/>
  <c r="AS240"/>
  <c r="AT240"/>
  <c r="AU240"/>
  <c r="AV240"/>
  <c r="AW240"/>
  <c r="AX240"/>
  <c r="AY240"/>
  <c r="AZ240"/>
  <c r="BA240"/>
  <c r="BB240"/>
  <c r="BC240"/>
  <c r="BD240"/>
  <c r="BE240"/>
  <c r="BF240"/>
  <c r="BG240"/>
  <c r="BH240"/>
  <c r="BI240"/>
  <c r="BJ240"/>
  <c r="BK240"/>
  <c r="BL240"/>
  <c r="BM240"/>
  <c r="BN240"/>
  <c r="BO240"/>
  <c r="BP240"/>
  <c r="BQ240"/>
  <c r="BR240"/>
  <c r="BS240"/>
  <c r="BT240"/>
  <c r="BU240"/>
  <c r="BV240"/>
  <c r="BW240"/>
  <c r="BX240"/>
  <c r="BY240"/>
  <c r="BZ240"/>
  <c r="CA240"/>
  <c r="AS241"/>
  <c r="AT241"/>
  <c r="AU241"/>
  <c r="AV241"/>
  <c r="AW241"/>
  <c r="AX241"/>
  <c r="AY241"/>
  <c r="AZ241"/>
  <c r="BA241"/>
  <c r="BB241"/>
  <c r="BC241"/>
  <c r="BD241"/>
  <c r="BE241"/>
  <c r="BF241"/>
  <c r="BG241"/>
  <c r="BH241"/>
  <c r="BI241"/>
  <c r="BJ241"/>
  <c r="BK241"/>
  <c r="BL241"/>
  <c r="BM241"/>
  <c r="BN241"/>
  <c r="BO241"/>
  <c r="BP241"/>
  <c r="BQ241"/>
  <c r="BR241"/>
  <c r="BS241"/>
  <c r="BT241"/>
  <c r="BU241"/>
  <c r="BV241"/>
  <c r="BW241"/>
  <c r="BX241"/>
  <c r="BY241"/>
  <c r="BZ241"/>
  <c r="CA241"/>
  <c r="AS242"/>
  <c r="AT242"/>
  <c r="AU242"/>
  <c r="AV242"/>
  <c r="AW242"/>
  <c r="AX242"/>
  <c r="AY242"/>
  <c r="AZ242"/>
  <c r="BA242"/>
  <c r="BB242"/>
  <c r="BC242"/>
  <c r="BD242"/>
  <c r="BE242"/>
  <c r="BF242"/>
  <c r="BG242"/>
  <c r="BH242"/>
  <c r="BI242"/>
  <c r="BJ242"/>
  <c r="BK242"/>
  <c r="BL242"/>
  <c r="BM242"/>
  <c r="BN242"/>
  <c r="BO242"/>
  <c r="BP242"/>
  <c r="BQ242"/>
  <c r="BR242"/>
  <c r="BS242"/>
  <c r="BT242"/>
  <c r="BU242"/>
  <c r="BV242"/>
  <c r="BW242"/>
  <c r="BX242"/>
  <c r="BY242"/>
  <c r="BZ242"/>
  <c r="CA242"/>
  <c r="AS243"/>
  <c r="AT243"/>
  <c r="AU243"/>
  <c r="AV243"/>
  <c r="AW243"/>
  <c r="AX243"/>
  <c r="AY243"/>
  <c r="AZ243"/>
  <c r="BA243"/>
  <c r="BB243"/>
  <c r="BC243"/>
  <c r="BD243"/>
  <c r="BE243"/>
  <c r="BF243"/>
  <c r="BG243"/>
  <c r="BH243"/>
  <c r="BI243"/>
  <c r="BJ243"/>
  <c r="BK243"/>
  <c r="BL243"/>
  <c r="BM243"/>
  <c r="BN243"/>
  <c r="BO243"/>
  <c r="BP243"/>
  <c r="BQ243"/>
  <c r="BR243"/>
  <c r="BS243"/>
  <c r="BT243"/>
  <c r="BU243"/>
  <c r="BV243"/>
  <c r="BW243"/>
  <c r="BX243"/>
  <c r="BY243"/>
  <c r="BZ243"/>
  <c r="CA243"/>
  <c r="AS244"/>
  <c r="AT244"/>
  <c r="AU244"/>
  <c r="AV244"/>
  <c r="AW244"/>
  <c r="AX244"/>
  <c r="AY244"/>
  <c r="AZ244"/>
  <c r="BA244"/>
  <c r="BB244"/>
  <c r="BC244"/>
  <c r="BD244"/>
  <c r="BE244"/>
  <c r="BF244"/>
  <c r="BG244"/>
  <c r="BH244"/>
  <c r="BI244"/>
  <c r="BJ244"/>
  <c r="BK244"/>
  <c r="BL244"/>
  <c r="BM244"/>
  <c r="BN244"/>
  <c r="BO244"/>
  <c r="BP244"/>
  <c r="BQ244"/>
  <c r="BR244"/>
  <c r="BS244"/>
  <c r="BT244"/>
  <c r="BU244"/>
  <c r="BV244"/>
  <c r="BW244"/>
  <c r="BX244"/>
  <c r="BY244"/>
  <c r="BZ244"/>
  <c r="CA244"/>
  <c r="AS245"/>
  <c r="AT245"/>
  <c r="AU245"/>
  <c r="AV245"/>
  <c r="AW245"/>
  <c r="AX245"/>
  <c r="AY245"/>
  <c r="AZ245"/>
  <c r="BA245"/>
  <c r="BB245"/>
  <c r="BC245"/>
  <c r="BD245"/>
  <c r="BE245"/>
  <c r="BF245"/>
  <c r="BG245"/>
  <c r="BH245"/>
  <c r="BI245"/>
  <c r="BJ245"/>
  <c r="BK245"/>
  <c r="BL245"/>
  <c r="BM245"/>
  <c r="BN245"/>
  <c r="BO245"/>
  <c r="BP245"/>
  <c r="BQ245"/>
  <c r="BR245"/>
  <c r="BS245"/>
  <c r="BT245"/>
  <c r="BU245"/>
  <c r="BV245"/>
  <c r="BW245"/>
  <c r="BX245"/>
  <c r="BY245"/>
  <c r="BZ245"/>
  <c r="CA245"/>
  <c r="AS246"/>
  <c r="AT246"/>
  <c r="AU246"/>
  <c r="AV246"/>
  <c r="AW246"/>
  <c r="AX246"/>
  <c r="AY246"/>
  <c r="AZ246"/>
  <c r="BA246"/>
  <c r="BB246"/>
  <c r="BC246"/>
  <c r="BD246"/>
  <c r="BE246"/>
  <c r="BF246"/>
  <c r="BG246"/>
  <c r="BH246"/>
  <c r="BI246"/>
  <c r="BJ246"/>
  <c r="BK246"/>
  <c r="BL246"/>
  <c r="BM246"/>
  <c r="BN246"/>
  <c r="BO246"/>
  <c r="BP246"/>
  <c r="BQ246"/>
  <c r="BR246"/>
  <c r="BS246"/>
  <c r="BT246"/>
  <c r="BU246"/>
  <c r="BV246"/>
  <c r="BW246"/>
  <c r="BX246"/>
  <c r="BY246"/>
  <c r="BZ246"/>
  <c r="CA246"/>
  <c r="AS247"/>
  <c r="AT247"/>
  <c r="AU247"/>
  <c r="AV247"/>
  <c r="AW247"/>
  <c r="AX247"/>
  <c r="AY247"/>
  <c r="AZ247"/>
  <c r="BA247"/>
  <c r="BB247"/>
  <c r="BC247"/>
  <c r="BD247"/>
  <c r="BE247"/>
  <c r="BF247"/>
  <c r="BG247"/>
  <c r="BH247"/>
  <c r="BI247"/>
  <c r="BJ247"/>
  <c r="BK247"/>
  <c r="BL247"/>
  <c r="BM247"/>
  <c r="BN247"/>
  <c r="BO247"/>
  <c r="BP247"/>
  <c r="BQ247"/>
  <c r="BR247"/>
  <c r="BS247"/>
  <c r="BT247"/>
  <c r="BU247"/>
  <c r="BV247"/>
  <c r="BW247"/>
  <c r="BX247"/>
  <c r="BY247"/>
  <c r="BZ247"/>
  <c r="CA247"/>
  <c r="AS248"/>
  <c r="AT248"/>
  <c r="AU248"/>
  <c r="AV248"/>
  <c r="AW248"/>
  <c r="AX248"/>
  <c r="AY248"/>
  <c r="AZ248"/>
  <c r="BA248"/>
  <c r="BB248"/>
  <c r="BC248"/>
  <c r="BD248"/>
  <c r="BE248"/>
  <c r="BF248"/>
  <c r="BG248"/>
  <c r="BH248"/>
  <c r="BI248"/>
  <c r="BJ248"/>
  <c r="BK248"/>
  <c r="BL248"/>
  <c r="BM248"/>
  <c r="BN248"/>
  <c r="BO248"/>
  <c r="BP248"/>
  <c r="BQ248"/>
  <c r="BR248"/>
  <c r="BS248"/>
  <c r="BT248"/>
  <c r="BU248"/>
  <c r="BV248"/>
  <c r="BW248"/>
  <c r="BX248"/>
  <c r="BY248"/>
  <c r="BZ248"/>
  <c r="CA248"/>
  <c r="AS249"/>
  <c r="AT249"/>
  <c r="AU249"/>
  <c r="AV249"/>
  <c r="AW249"/>
  <c r="AX249"/>
  <c r="AY249"/>
  <c r="AZ249"/>
  <c r="BA249"/>
  <c r="BB249"/>
  <c r="BC249"/>
  <c r="BD249"/>
  <c r="BE249"/>
  <c r="BF249"/>
  <c r="BG249"/>
  <c r="BH249"/>
  <c r="BI249"/>
  <c r="BJ249"/>
  <c r="BK249"/>
  <c r="BL249"/>
  <c r="BM249"/>
  <c r="BN249"/>
  <c r="BO249"/>
  <c r="BP249"/>
  <c r="BQ249"/>
  <c r="BR249"/>
  <c r="BS249"/>
  <c r="BT249"/>
  <c r="BU249"/>
  <c r="BV249"/>
  <c r="BW249"/>
  <c r="BX249"/>
  <c r="BY249"/>
  <c r="BZ249"/>
  <c r="CA249"/>
  <c r="AS250"/>
  <c r="AT250"/>
  <c r="AU250"/>
  <c r="AV250"/>
  <c r="AW250"/>
  <c r="AX250"/>
  <c r="AY250"/>
  <c r="AZ250"/>
  <c r="BA250"/>
  <c r="BB250"/>
  <c r="BC250"/>
  <c r="BD250"/>
  <c r="BE250"/>
  <c r="BF250"/>
  <c r="BG250"/>
  <c r="BH250"/>
  <c r="BI250"/>
  <c r="BJ250"/>
  <c r="BK250"/>
  <c r="BL250"/>
  <c r="BM250"/>
  <c r="BN250"/>
  <c r="BO250"/>
  <c r="BP250"/>
  <c r="BQ250"/>
  <c r="BR250"/>
  <c r="BS250"/>
  <c r="BT250"/>
  <c r="BU250"/>
  <c r="BV250"/>
  <c r="BW250"/>
  <c r="BX250"/>
  <c r="BY250"/>
  <c r="BZ250"/>
  <c r="CA250"/>
  <c r="AS251"/>
  <c r="AT251"/>
  <c r="AU251"/>
  <c r="AV251"/>
  <c r="AW251"/>
  <c r="AX251"/>
  <c r="AY251"/>
  <c r="AZ251"/>
  <c r="BA251"/>
  <c r="BB251"/>
  <c r="BC251"/>
  <c r="BD251"/>
  <c r="BE251"/>
  <c r="BF251"/>
  <c r="BG251"/>
  <c r="BH251"/>
  <c r="BI251"/>
  <c r="BJ251"/>
  <c r="BK251"/>
  <c r="BL251"/>
  <c r="BM251"/>
  <c r="BN251"/>
  <c r="BO251"/>
  <c r="BP251"/>
  <c r="BQ251"/>
  <c r="BR251"/>
  <c r="BS251"/>
  <c r="BT251"/>
  <c r="BU251"/>
  <c r="BV251"/>
  <c r="BW251"/>
  <c r="BX251"/>
  <c r="BY251"/>
  <c r="BZ251"/>
  <c r="CA251"/>
  <c r="AS252"/>
  <c r="AT252"/>
  <c r="AU252"/>
  <c r="AV252"/>
  <c r="AW252"/>
  <c r="AX252"/>
  <c r="AY252"/>
  <c r="AZ252"/>
  <c r="BA252"/>
  <c r="BB252"/>
  <c r="BC252"/>
  <c r="BD252"/>
  <c r="BE252"/>
  <c r="BF252"/>
  <c r="BG252"/>
  <c r="BH252"/>
  <c r="BI252"/>
  <c r="BJ252"/>
  <c r="BK252"/>
  <c r="BL252"/>
  <c r="BM252"/>
  <c r="BN252"/>
  <c r="BO252"/>
  <c r="BP252"/>
  <c r="BQ252"/>
  <c r="BR252"/>
  <c r="BS252"/>
  <c r="BT252"/>
  <c r="BU252"/>
  <c r="BV252"/>
  <c r="BW252"/>
  <c r="BX252"/>
  <c r="BY252"/>
  <c r="BZ252"/>
  <c r="CA252"/>
  <c r="AS253"/>
  <c r="AT253"/>
  <c r="AU253"/>
  <c r="AV253"/>
  <c r="AW253"/>
  <c r="AX253"/>
  <c r="AY253"/>
  <c r="AZ253"/>
  <c r="BA253"/>
  <c r="BB253"/>
  <c r="BC253"/>
  <c r="BD253"/>
  <c r="BE253"/>
  <c r="BF253"/>
  <c r="BG253"/>
  <c r="BH253"/>
  <c r="BI253"/>
  <c r="BJ253"/>
  <c r="BK253"/>
  <c r="BL253"/>
  <c r="BM253"/>
  <c r="BN253"/>
  <c r="BO253"/>
  <c r="BP253"/>
  <c r="BQ253"/>
  <c r="BR253"/>
  <c r="BS253"/>
  <c r="BT253"/>
  <c r="BU253"/>
  <c r="BV253"/>
  <c r="BW253"/>
  <c r="BX253"/>
  <c r="BY253"/>
  <c r="BZ253"/>
  <c r="CA253"/>
  <c r="AS254"/>
  <c r="AT254"/>
  <c r="AU254"/>
  <c r="AV254"/>
  <c r="AW254"/>
  <c r="AX254"/>
  <c r="AY254"/>
  <c r="AZ254"/>
  <c r="BA254"/>
  <c r="BB254"/>
  <c r="BC254"/>
  <c r="BD254"/>
  <c r="BE254"/>
  <c r="BF254"/>
  <c r="BG254"/>
  <c r="BH254"/>
  <c r="BI254"/>
  <c r="BJ254"/>
  <c r="BK254"/>
  <c r="BL254"/>
  <c r="BM254"/>
  <c r="BN254"/>
  <c r="BO254"/>
  <c r="BP254"/>
  <c r="BQ254"/>
  <c r="BR254"/>
  <c r="BS254"/>
  <c r="BT254"/>
  <c r="BU254"/>
  <c r="BV254"/>
  <c r="BW254"/>
  <c r="BX254"/>
  <c r="BY254"/>
  <c r="BZ254"/>
  <c r="CA254"/>
  <c r="AS220"/>
  <c r="AT220"/>
  <c r="AU220"/>
  <c r="AV220"/>
  <c r="AW220"/>
  <c r="AX220"/>
  <c r="AY220"/>
  <c r="AZ220"/>
  <c r="BA220"/>
  <c r="BB220"/>
  <c r="BC220"/>
  <c r="BD220"/>
  <c r="BE220"/>
  <c r="BF220"/>
  <c r="BG220"/>
  <c r="BH220"/>
  <c r="BI220"/>
  <c r="BJ220"/>
  <c r="BK220"/>
  <c r="BL220"/>
  <c r="BM220"/>
  <c r="BN220"/>
  <c r="BO220"/>
  <c r="BP220"/>
  <c r="BQ220"/>
  <c r="BR220"/>
  <c r="BS220"/>
  <c r="BT220"/>
  <c r="BU220"/>
  <c r="BV220"/>
  <c r="BW220"/>
  <c r="BX220"/>
  <c r="BY220"/>
  <c r="BZ220"/>
  <c r="CA220"/>
  <c r="AM221"/>
  <c r="AM222"/>
  <c r="AM223"/>
  <c r="AM224"/>
  <c r="AM225"/>
  <c r="AM226"/>
  <c r="AM227"/>
  <c r="AM228"/>
  <c r="AM229"/>
  <c r="AM230"/>
  <c r="AM231"/>
  <c r="AM232"/>
  <c r="AM233"/>
  <c r="AM234"/>
  <c r="AM235"/>
  <c r="AM236"/>
  <c r="AM237"/>
  <c r="AM238"/>
  <c r="AM239"/>
  <c r="AM240"/>
  <c r="AM241"/>
  <c r="AM242"/>
  <c r="AM243"/>
  <c r="AM244"/>
  <c r="AM245"/>
  <c r="AM246"/>
  <c r="AM247"/>
  <c r="AM248"/>
  <c r="AM249"/>
  <c r="AM250"/>
  <c r="AM251"/>
  <c r="AM252"/>
  <c r="AM253"/>
  <c r="AM254"/>
  <c r="AM220"/>
  <c r="A103"/>
  <c r="A102"/>
  <c r="A101"/>
  <c r="A100"/>
  <c r="A99"/>
  <c r="A98"/>
  <c r="A97"/>
  <c r="A96"/>
  <c r="A95"/>
  <c r="G93"/>
  <c r="G19"/>
  <c r="G18"/>
  <c r="G17"/>
  <c r="G16"/>
  <c r="G15"/>
  <c r="G14"/>
  <c r="H9"/>
  <c r="F145"/>
  <c r="BW186"/>
  <c r="BW145" s="1"/>
  <c r="BD138"/>
  <c r="AZ139"/>
  <c r="BW139"/>
  <c r="BA140"/>
  <c r="BW140"/>
  <c r="BG141"/>
  <c r="BQ141"/>
  <c r="BW141"/>
  <c r="BN142"/>
  <c r="BW142"/>
  <c r="BP143"/>
  <c r="BW143"/>
  <c r="BQ144"/>
  <c r="BK145"/>
  <c r="BR145"/>
  <c r="BS146"/>
  <c r="BV147"/>
  <c r="BI148"/>
  <c r="AU149"/>
  <c r="BJ149"/>
  <c r="BK150"/>
  <c r="AW151"/>
  <c r="AX152"/>
  <c r="BN152"/>
  <c r="BV152"/>
  <c r="BP153"/>
  <c r="BR155"/>
  <c r="BS156"/>
  <c r="BT156"/>
  <c r="AS157"/>
  <c r="BH159"/>
  <c r="BI160"/>
  <c r="AW161"/>
  <c r="AZ161"/>
  <c r="BV161"/>
  <c r="BV162"/>
  <c r="BL163"/>
  <c r="BL164"/>
  <c r="BG165"/>
  <c r="BA167"/>
  <c r="BB167"/>
  <c r="E38"/>
  <c r="E40"/>
  <c r="E42"/>
  <c r="E43"/>
  <c r="E44"/>
  <c r="BY163"/>
  <c r="BY165"/>
  <c r="BX156"/>
  <c r="BX161"/>
  <c r="BX163"/>
  <c r="BL150"/>
  <c r="BM151"/>
  <c r="BI152"/>
  <c r="BH153"/>
  <c r="BO153"/>
  <c r="BP154"/>
  <c r="BQ155"/>
  <c r="BL157"/>
  <c r="BT158"/>
  <c r="BV160"/>
  <c r="BR163"/>
  <c r="BG163"/>
  <c r="BU164"/>
  <c r="BN164"/>
  <c r="BO165"/>
  <c r="BT165"/>
  <c r="BQ170"/>
  <c r="BL170"/>
  <c r="BE155"/>
  <c r="BI159"/>
  <c r="BG157"/>
  <c r="BJ148"/>
  <c r="CA154"/>
  <c r="BY156"/>
  <c r="BY160"/>
  <c r="BY161"/>
  <c r="CA186"/>
  <c r="CA143"/>
  <c r="CA145"/>
  <c r="CA146"/>
  <c r="CA147"/>
  <c r="CA150"/>
  <c r="CA152"/>
  <c r="BF144"/>
  <c r="BI147"/>
  <c r="BC141"/>
  <c r="BD142"/>
  <c r="BE143"/>
  <c r="BH146"/>
  <c r="E145"/>
  <c r="AW147"/>
  <c r="BA151"/>
  <c r="AZ138"/>
  <c r="CA138"/>
  <c r="CA140"/>
  <c r="CA141"/>
  <c r="BY162"/>
  <c r="BS157"/>
  <c r="J145"/>
  <c r="BL186"/>
  <c r="BL145" s="1"/>
  <c r="BO186"/>
  <c r="BO145" s="1"/>
  <c r="BT186"/>
  <c r="BT145" s="1"/>
  <c r="BK137"/>
  <c r="AS138"/>
  <c r="BT138"/>
  <c r="BK139"/>
  <c r="BK140"/>
  <c r="BK141"/>
  <c r="AW142"/>
  <c r="BK142"/>
  <c r="BT142"/>
  <c r="AZ143"/>
  <c r="BJ143"/>
  <c r="BA144"/>
  <c r="BB145"/>
  <c r="BC146"/>
  <c r="BL146"/>
  <c r="BO146"/>
  <c r="BT146"/>
  <c r="BB147"/>
  <c r="BM147"/>
  <c r="BE148"/>
  <c r="BP148"/>
  <c r="BQ148"/>
  <c r="BD149"/>
  <c r="BP149"/>
  <c r="BQ149"/>
  <c r="BU150"/>
  <c r="BH151"/>
  <c r="BQ151"/>
  <c r="BQ152"/>
  <c r="AY153"/>
  <c r="AS155"/>
  <c r="AW155"/>
  <c r="BJ155"/>
  <c r="AZ156"/>
  <c r="BB156"/>
  <c r="BK156"/>
  <c r="BC157"/>
  <c r="BA159"/>
  <c r="BL159"/>
  <c r="BP159"/>
  <c r="BE160"/>
  <c r="BG160"/>
  <c r="BO160"/>
  <c r="BD161"/>
  <c r="BH161"/>
  <c r="BT163"/>
  <c r="AV164"/>
  <c r="AX164"/>
  <c r="BA164"/>
  <c r="BI164"/>
  <c r="BD165"/>
  <c r="BH165"/>
  <c r="E20"/>
  <c r="F14" i="4"/>
  <c r="G23"/>
  <c r="G22"/>
  <c r="G21"/>
  <c r="G20"/>
  <c r="G19"/>
  <c r="E14"/>
  <c r="D14"/>
  <c r="C14"/>
  <c r="B14"/>
  <c r="K22" i="2"/>
  <c r="K56"/>
  <c r="K55"/>
  <c r="K54"/>
  <c r="K53"/>
  <c r="K52"/>
  <c r="K51"/>
  <c r="K50"/>
  <c r="K49"/>
  <c r="K48"/>
  <c r="K47"/>
  <c r="K46"/>
  <c r="K45"/>
  <c r="K44"/>
  <c r="K43"/>
  <c r="K42"/>
  <c r="K41"/>
  <c r="K40"/>
  <c r="K39"/>
  <c r="K38"/>
  <c r="K37"/>
  <c r="K36"/>
  <c r="K35"/>
  <c r="K34"/>
  <c r="K33"/>
  <c r="K32"/>
  <c r="K31"/>
  <c r="K30"/>
  <c r="K29"/>
  <c r="K28"/>
  <c r="K27"/>
  <c r="K26"/>
  <c r="K25"/>
  <c r="K24"/>
  <c r="K23"/>
  <c r="H56"/>
  <c r="H55"/>
  <c r="I55" s="1"/>
  <c r="H54"/>
  <c r="H53"/>
  <c r="I53" s="1"/>
  <c r="H52"/>
  <c r="H51"/>
  <c r="I51" s="1"/>
  <c r="H50"/>
  <c r="H49"/>
  <c r="I49" s="1"/>
  <c r="H48"/>
  <c r="H47"/>
  <c r="I47" s="1"/>
  <c r="H46"/>
  <c r="H45"/>
  <c r="I45" s="1"/>
  <c r="H44"/>
  <c r="H43"/>
  <c r="I43" s="1"/>
  <c r="H42"/>
  <c r="H41"/>
  <c r="I41" s="1"/>
  <c r="H40"/>
  <c r="H39"/>
  <c r="J39" s="1"/>
  <c r="H38"/>
  <c r="H37"/>
  <c r="I37" s="1"/>
  <c r="H36"/>
  <c r="H35"/>
  <c r="J35" s="1"/>
  <c r="H34"/>
  <c r="H33"/>
  <c r="I33" s="1"/>
  <c r="H32"/>
  <c r="H31"/>
  <c r="J31" s="1"/>
  <c r="H30"/>
  <c r="H29"/>
  <c r="I29" s="1"/>
  <c r="H27"/>
  <c r="I27" s="1"/>
  <c r="H26"/>
  <c r="H25"/>
  <c r="I25" s="1"/>
  <c r="H24"/>
  <c r="H23"/>
  <c r="I23" s="1"/>
  <c r="H22"/>
  <c r="E56"/>
  <c r="F56" s="1"/>
  <c r="E55"/>
  <c r="E54"/>
  <c r="F54" s="1"/>
  <c r="E53"/>
  <c r="E52"/>
  <c r="F52" s="1"/>
  <c r="E51"/>
  <c r="E50"/>
  <c r="F50" s="1"/>
  <c r="E49"/>
  <c r="E48"/>
  <c r="F48" s="1"/>
  <c r="E47"/>
  <c r="E46"/>
  <c r="F46" s="1"/>
  <c r="E45"/>
  <c r="E44"/>
  <c r="F44" s="1"/>
  <c r="E43"/>
  <c r="E42"/>
  <c r="F42" s="1"/>
  <c r="E41"/>
  <c r="E40"/>
  <c r="F40" s="1"/>
  <c r="E39"/>
  <c r="E38"/>
  <c r="F38" s="1"/>
  <c r="E37"/>
  <c r="E36"/>
  <c r="F36" s="1"/>
  <c r="E35"/>
  <c r="E34"/>
  <c r="F34" s="1"/>
  <c r="E33"/>
  <c r="E32"/>
  <c r="F32" s="1"/>
  <c r="E31"/>
  <c r="E30"/>
  <c r="F30" s="1"/>
  <c r="E29"/>
  <c r="E28"/>
  <c r="E27"/>
  <c r="E26"/>
  <c r="E25"/>
  <c r="E24"/>
  <c r="E23"/>
  <c r="E22"/>
  <c r="F22" s="1"/>
  <c r="C28"/>
  <c r="D28" s="1"/>
  <c r="C46"/>
  <c r="D46" s="1"/>
  <c r="C47"/>
  <c r="D47" s="1"/>
  <c r="C48"/>
  <c r="D48" s="1"/>
  <c r="C50"/>
  <c r="D50" s="1"/>
  <c r="C51"/>
  <c r="C52"/>
  <c r="D52" s="1"/>
  <c r="C53"/>
  <c r="D53" s="1"/>
  <c r="C54"/>
  <c r="D54" s="1"/>
  <c r="C55"/>
  <c r="D55" s="1"/>
  <c r="C56"/>
  <c r="D56" s="1"/>
  <c r="D51"/>
  <c r="D5"/>
  <c r="A10"/>
  <c r="M56"/>
  <c r="L56"/>
  <c r="J56"/>
  <c r="I56"/>
  <c r="M55"/>
  <c r="L55"/>
  <c r="J55"/>
  <c r="G55"/>
  <c r="F55"/>
  <c r="M54"/>
  <c r="L54"/>
  <c r="J54"/>
  <c r="I54"/>
  <c r="M53"/>
  <c r="L53"/>
  <c r="J53"/>
  <c r="G53"/>
  <c r="F53"/>
  <c r="M52"/>
  <c r="L52"/>
  <c r="J52"/>
  <c r="I52"/>
  <c r="M51"/>
  <c r="L51"/>
  <c r="J51"/>
  <c r="G51"/>
  <c r="F51"/>
  <c r="M50"/>
  <c r="L50"/>
  <c r="J50"/>
  <c r="I50"/>
  <c r="M49"/>
  <c r="L49"/>
  <c r="J49"/>
  <c r="G49"/>
  <c r="F49"/>
  <c r="M48"/>
  <c r="L48"/>
  <c r="J48"/>
  <c r="I48"/>
  <c r="M47"/>
  <c r="L47"/>
  <c r="J47"/>
  <c r="G47"/>
  <c r="F47"/>
  <c r="M46"/>
  <c r="L46"/>
  <c r="J46"/>
  <c r="I46"/>
  <c r="G46"/>
  <c r="M45"/>
  <c r="L45"/>
  <c r="J45"/>
  <c r="G45"/>
  <c r="F45"/>
  <c r="M44"/>
  <c r="L44"/>
  <c r="J44"/>
  <c r="I44"/>
  <c r="G44"/>
  <c r="M43"/>
  <c r="L43"/>
  <c r="J43"/>
  <c r="G43"/>
  <c r="F43"/>
  <c r="M42"/>
  <c r="L42"/>
  <c r="J42"/>
  <c r="I42"/>
  <c r="G42"/>
  <c r="M41"/>
  <c r="L41"/>
  <c r="J41"/>
  <c r="G41"/>
  <c r="F41"/>
  <c r="M40"/>
  <c r="L40"/>
  <c r="J40"/>
  <c r="I40"/>
  <c r="G40"/>
  <c r="M39"/>
  <c r="L39"/>
  <c r="I39"/>
  <c r="G39"/>
  <c r="F39"/>
  <c r="M38"/>
  <c r="L38"/>
  <c r="J38"/>
  <c r="I38"/>
  <c r="G38"/>
  <c r="M37"/>
  <c r="L37"/>
  <c r="J37"/>
  <c r="G37"/>
  <c r="F37"/>
  <c r="M36"/>
  <c r="L36"/>
  <c r="J36"/>
  <c r="I36"/>
  <c r="G36"/>
  <c r="M35"/>
  <c r="L35"/>
  <c r="I35"/>
  <c r="G35"/>
  <c r="F35"/>
  <c r="M34"/>
  <c r="L34"/>
  <c r="J34"/>
  <c r="I34"/>
  <c r="G34"/>
  <c r="M33"/>
  <c r="L33"/>
  <c r="J33"/>
  <c r="G33"/>
  <c r="F33"/>
  <c r="M32"/>
  <c r="L32"/>
  <c r="J32"/>
  <c r="I32"/>
  <c r="G32"/>
  <c r="M31"/>
  <c r="L31"/>
  <c r="I31"/>
  <c r="G31"/>
  <c r="F31"/>
  <c r="M30"/>
  <c r="L30"/>
  <c r="J30"/>
  <c r="I30"/>
  <c r="G30"/>
  <c r="M29"/>
  <c r="L29"/>
  <c r="J29"/>
  <c r="G29"/>
  <c r="F29"/>
  <c r="M28"/>
  <c r="L28"/>
  <c r="G28"/>
  <c r="F28"/>
  <c r="M27"/>
  <c r="L27"/>
  <c r="J27"/>
  <c r="M26"/>
  <c r="L26"/>
  <c r="J26"/>
  <c r="I26"/>
  <c r="M25"/>
  <c r="L25"/>
  <c r="J25"/>
  <c r="M24"/>
  <c r="L24"/>
  <c r="J24"/>
  <c r="I24"/>
  <c r="M23"/>
  <c r="L23"/>
  <c r="J23"/>
  <c r="G23"/>
  <c r="F23"/>
  <c r="M22"/>
  <c r="L22"/>
  <c r="J22"/>
  <c r="I22"/>
  <c r="G22"/>
  <c r="A23"/>
  <c r="A24"/>
  <c r="A25"/>
  <c r="A26"/>
  <c r="A27"/>
  <c r="A28"/>
  <c r="A29"/>
  <c r="A30"/>
  <c r="A31"/>
  <c r="A32"/>
  <c r="A33"/>
  <c r="A34"/>
  <c r="A35"/>
  <c r="A36"/>
  <c r="A37"/>
  <c r="A38"/>
  <c r="A39"/>
  <c r="A40"/>
  <c r="A41"/>
  <c r="A42"/>
  <c r="A43"/>
  <c r="A44"/>
  <c r="A45"/>
  <c r="A46"/>
  <c r="A47"/>
  <c r="A48"/>
  <c r="A49"/>
  <c r="A50"/>
  <c r="A51"/>
  <c r="A52"/>
  <c r="A53"/>
  <c r="A54"/>
  <c r="A55"/>
  <c r="A56"/>
  <c r="A22"/>
  <c r="E11"/>
  <c r="D11"/>
  <c r="A1"/>
  <c r="D1"/>
  <c r="D22" i="3" a="1"/>
  <c r="D25" a="1"/>
  <c r="D21" a="1"/>
  <c r="D13" a="1"/>
  <c r="E13" s="1"/>
  <c r="D10" a="1"/>
  <c r="D10" s="1"/>
  <c r="E10"/>
  <c r="D11" a="1"/>
  <c r="D11" s="1"/>
  <c r="D12" a="1"/>
  <c r="D12" s="1"/>
  <c r="E12"/>
  <c r="D13"/>
  <c r="D14" a="1"/>
  <c r="D14" s="1"/>
  <c r="D15" a="1"/>
  <c r="D15" s="1"/>
  <c r="E15"/>
  <c r="D16" a="1"/>
  <c r="D16" s="1"/>
  <c r="E16"/>
  <c r="D17" a="1"/>
  <c r="D17"/>
  <c r="E17"/>
  <c r="D18" a="1"/>
  <c r="D18" s="1"/>
  <c r="D19" a="1"/>
  <c r="D19"/>
  <c r="E19"/>
  <c r="D20" a="1"/>
  <c r="D20" s="1"/>
  <c r="D21"/>
  <c r="E21"/>
  <c r="D22"/>
  <c r="E22"/>
  <c r="D23" a="1"/>
  <c r="D23"/>
  <c r="E23"/>
  <c r="D24" a="1"/>
  <c r="D24" s="1"/>
  <c r="D25"/>
  <c r="E25"/>
  <c r="D9" a="1"/>
  <c r="D9" s="1"/>
  <c r="E9" l="1"/>
  <c r="G48" i="2"/>
  <c r="G50"/>
  <c r="G52"/>
  <c r="G54"/>
  <c r="G56"/>
  <c r="AM145" i="1"/>
  <c r="AZ145"/>
  <c r="AX145"/>
  <c r="AV145"/>
  <c r="AT145"/>
  <c r="AM169"/>
  <c r="AM163"/>
  <c r="AM159"/>
  <c r="AM155"/>
  <c r="AM151"/>
  <c r="AM147"/>
  <c r="AX144"/>
  <c r="AV144"/>
  <c r="AT144"/>
  <c r="AM144"/>
  <c r="I179"/>
  <c r="D184" s="1"/>
  <c r="D5" i="3"/>
  <c r="D4"/>
  <c r="D3"/>
  <c r="E14"/>
  <c r="E11"/>
  <c r="AU145" i="1"/>
  <c r="AM171"/>
  <c r="AM161"/>
  <c r="AM157"/>
  <c r="AM153"/>
  <c r="AM149"/>
  <c r="G387" i="6"/>
  <c r="G386"/>
  <c r="G385"/>
  <c r="G384"/>
  <c r="G383"/>
  <c r="G382"/>
  <c r="G381"/>
  <c r="G380"/>
  <c r="G379"/>
  <c r="G378"/>
  <c r="G377"/>
  <c r="G376"/>
  <c r="G375"/>
  <c r="G374"/>
  <c r="G373"/>
  <c r="G372"/>
  <c r="G371"/>
  <c r="G370"/>
  <c r="G369"/>
  <c r="G368"/>
  <c r="G367"/>
  <c r="G366"/>
  <c r="G365"/>
  <c r="G364"/>
  <c r="G363"/>
  <c r="G362"/>
  <c r="G361"/>
  <c r="G360"/>
  <c r="G359"/>
  <c r="G358"/>
  <c r="G357"/>
  <c r="G356"/>
  <c r="G355"/>
  <c r="G354"/>
  <c r="G353"/>
  <c r="G352"/>
  <c r="G351"/>
  <c r="G350"/>
  <c r="G349"/>
  <c r="G348"/>
  <c r="G347"/>
  <c r="G346"/>
  <c r="G345"/>
  <c r="G344"/>
  <c r="G343"/>
  <c r="G342"/>
  <c r="G341"/>
  <c r="G340"/>
  <c r="G339"/>
  <c r="G338"/>
  <c r="G337"/>
  <c r="G336"/>
  <c r="G335"/>
  <c r="G334"/>
  <c r="G333"/>
  <c r="G332"/>
  <c r="G331"/>
  <c r="G330"/>
  <c r="G329"/>
  <c r="G328"/>
  <c r="G327"/>
  <c r="G326"/>
  <c r="G325"/>
  <c r="G324"/>
  <c r="G323"/>
  <c r="G322"/>
  <c r="G321"/>
  <c r="G320"/>
  <c r="G319"/>
  <c r="G318"/>
  <c r="G317"/>
  <c r="G316"/>
  <c r="G315"/>
  <c r="G314"/>
  <c r="G313"/>
  <c r="G312"/>
  <c r="G311"/>
  <c r="G310"/>
  <c r="G309"/>
  <c r="G308"/>
  <c r="G307"/>
  <c r="G306"/>
  <c r="G305"/>
  <c r="G304"/>
  <c r="G303"/>
  <c r="G302"/>
  <c r="G301"/>
  <c r="G300"/>
  <c r="G299"/>
  <c r="G298"/>
  <c r="G297"/>
  <c r="G296"/>
  <c r="G295"/>
  <c r="G294"/>
  <c r="G293"/>
  <c r="G292"/>
  <c r="G291"/>
  <c r="G290"/>
  <c r="G289"/>
  <c r="G288"/>
  <c r="G287"/>
  <c r="G286"/>
  <c r="G285"/>
  <c r="G284"/>
  <c r="G283"/>
  <c r="G282"/>
  <c r="I178" i="1"/>
  <c r="I182"/>
  <c r="G184" s="1"/>
  <c r="I180"/>
  <c r="E184" s="1"/>
  <c r="AM141"/>
  <c r="AM142"/>
  <c r="AM140"/>
  <c r="D15" i="2"/>
  <c r="CC153" i="1"/>
  <c r="CC150"/>
  <c r="CC149"/>
  <c r="CC166"/>
  <c r="L10" i="6"/>
  <c r="C29"/>
  <c r="C8" i="1"/>
  <c r="CC148"/>
  <c r="CC249"/>
  <c r="CC247"/>
  <c r="CC241"/>
  <c r="CC233"/>
  <c r="CC231"/>
  <c r="CC227"/>
  <c r="CC225"/>
  <c r="CC223"/>
  <c r="CC155"/>
  <c r="CC147"/>
  <c r="CC170"/>
  <c r="CC254"/>
  <c r="CC252"/>
  <c r="CC250"/>
  <c r="CC248"/>
  <c r="CC246"/>
  <c r="CC244"/>
  <c r="CC242"/>
  <c r="CC240"/>
  <c r="CC238"/>
  <c r="CC236"/>
  <c r="CC234"/>
  <c r="CC232"/>
  <c r="CC230"/>
  <c r="CC228"/>
  <c r="CC226"/>
  <c r="CC224"/>
  <c r="CC222"/>
  <c r="CC162"/>
  <c r="CC154"/>
  <c r="CC220"/>
  <c r="CC253"/>
  <c r="CC251"/>
  <c r="CC245"/>
  <c r="CC243"/>
  <c r="CC239"/>
  <c r="CC237"/>
  <c r="CC235"/>
  <c r="CC229"/>
  <c r="CC221"/>
  <c r="G28" i="6"/>
  <c r="G29"/>
  <c r="G30"/>
  <c r="G31"/>
  <c r="G32"/>
  <c r="G33"/>
  <c r="G34"/>
  <c r="G35"/>
  <c r="G36"/>
  <c r="G37"/>
  <c r="G38"/>
  <c r="G39"/>
  <c r="G40"/>
  <c r="G41"/>
  <c r="G42"/>
  <c r="G43"/>
  <c r="G44"/>
  <c r="G45"/>
  <c r="G46"/>
  <c r="G47"/>
  <c r="G48"/>
  <c r="G49"/>
  <c r="G50"/>
  <c r="G51"/>
  <c r="G52"/>
  <c r="G53"/>
  <c r="G54"/>
  <c r="G55"/>
  <c r="G56"/>
  <c r="G57"/>
  <c r="G58"/>
  <c r="G59"/>
  <c r="G60"/>
  <c r="G61"/>
  <c r="G62"/>
  <c r="G63"/>
  <c r="G64"/>
  <c r="G65"/>
  <c r="G66"/>
  <c r="G67"/>
  <c r="G68"/>
  <c r="G69"/>
  <c r="G70"/>
  <c r="G71"/>
  <c r="G72"/>
  <c r="G73"/>
  <c r="G74"/>
  <c r="G75"/>
  <c r="G76"/>
  <c r="G77"/>
  <c r="G78"/>
  <c r="G79"/>
  <c r="G80"/>
  <c r="G81"/>
  <c r="G82"/>
  <c r="G83"/>
  <c r="G84"/>
  <c r="G85"/>
  <c r="G86"/>
  <c r="G87"/>
  <c r="G88"/>
  <c r="G89"/>
  <c r="G90"/>
  <c r="G91"/>
  <c r="G92"/>
  <c r="G93"/>
  <c r="G94"/>
  <c r="G95"/>
  <c r="G96"/>
  <c r="G97"/>
  <c r="G98"/>
  <c r="G99"/>
  <c r="G100"/>
  <c r="G101"/>
  <c r="G102"/>
  <c r="G103"/>
  <c r="G104"/>
  <c r="G105"/>
  <c r="G106"/>
  <c r="G107"/>
  <c r="G108"/>
  <c r="G109"/>
  <c r="G110"/>
  <c r="G111"/>
  <c r="G112"/>
  <c r="G113"/>
  <c r="G114"/>
  <c r="G115"/>
  <c r="G116"/>
  <c r="G117"/>
  <c r="G118"/>
  <c r="G119"/>
  <c r="G120"/>
  <c r="G121"/>
  <c r="G122"/>
  <c r="G123"/>
  <c r="G124"/>
  <c r="G125"/>
  <c r="G126"/>
  <c r="G127"/>
  <c r="G128"/>
  <c r="G129"/>
  <c r="G130"/>
  <c r="G131"/>
  <c r="G132"/>
  <c r="G133"/>
  <c r="G134"/>
  <c r="G135"/>
  <c r="G136"/>
  <c r="G137"/>
  <c r="G138"/>
  <c r="G139"/>
  <c r="G140"/>
  <c r="G141"/>
  <c r="G142"/>
  <c r="G143"/>
  <c r="G144"/>
  <c r="G145"/>
  <c r="G146"/>
  <c r="G147"/>
  <c r="G148"/>
  <c r="G149"/>
  <c r="G150"/>
  <c r="G151"/>
  <c r="G152"/>
  <c r="G153"/>
  <c r="G154"/>
  <c r="G155"/>
  <c r="G156"/>
  <c r="G157"/>
  <c r="G158"/>
  <c r="G159"/>
  <c r="G160"/>
  <c r="G161"/>
  <c r="G162"/>
  <c r="G163"/>
  <c r="G164"/>
  <c r="G165"/>
  <c r="G166"/>
  <c r="G167"/>
  <c r="G168"/>
  <c r="G169"/>
  <c r="G170"/>
  <c r="G171"/>
  <c r="G172"/>
  <c r="G173"/>
  <c r="G174"/>
  <c r="G175"/>
  <c r="G176"/>
  <c r="G177"/>
  <c r="G178"/>
  <c r="G179"/>
  <c r="G180"/>
  <c r="G181"/>
  <c r="G182"/>
  <c r="G183"/>
  <c r="G184"/>
  <c r="G185"/>
  <c r="G186"/>
  <c r="G187"/>
  <c r="G188"/>
  <c r="G189"/>
  <c r="G190"/>
  <c r="G191"/>
  <c r="G192"/>
  <c r="G193"/>
  <c r="G194"/>
  <c r="G195"/>
  <c r="G196"/>
  <c r="G197"/>
  <c r="G198"/>
  <c r="G199"/>
  <c r="G200"/>
  <c r="G201"/>
  <c r="G202"/>
  <c r="G203"/>
  <c r="G204"/>
  <c r="G205"/>
  <c r="G206"/>
  <c r="G207"/>
  <c r="G208"/>
  <c r="G209"/>
  <c r="G210"/>
  <c r="G211"/>
  <c r="G212"/>
  <c r="G213"/>
  <c r="G214"/>
  <c r="G215"/>
  <c r="G216"/>
  <c r="G217"/>
  <c r="G218"/>
  <c r="G219"/>
  <c r="G220"/>
  <c r="G221"/>
  <c r="G222"/>
  <c r="G223"/>
  <c r="G224"/>
  <c r="G225"/>
  <c r="G226"/>
  <c r="G227"/>
  <c r="G228"/>
  <c r="G229"/>
  <c r="G230"/>
  <c r="G231"/>
  <c r="G232"/>
  <c r="G233"/>
  <c r="G234"/>
  <c r="G235"/>
  <c r="G236"/>
  <c r="G237"/>
  <c r="G238"/>
  <c r="G239"/>
  <c r="G240"/>
  <c r="G241"/>
  <c r="G242"/>
  <c r="G243"/>
  <c r="G244"/>
  <c r="G245"/>
  <c r="G246"/>
  <c r="G247"/>
  <c r="G248"/>
  <c r="G249"/>
  <c r="G250"/>
  <c r="G251"/>
  <c r="G252"/>
  <c r="G253"/>
  <c r="G254"/>
  <c r="G255"/>
  <c r="G256"/>
  <c r="G257"/>
  <c r="G258"/>
  <c r="G259"/>
  <c r="G260"/>
  <c r="G261"/>
  <c r="G262"/>
  <c r="G263"/>
  <c r="G264"/>
  <c r="G265"/>
  <c r="G266"/>
  <c r="G267"/>
  <c r="G268"/>
  <c r="G269"/>
  <c r="G270"/>
  <c r="G271"/>
  <c r="G272"/>
  <c r="G273"/>
  <c r="G274"/>
  <c r="G275"/>
  <c r="G276"/>
  <c r="G277"/>
  <c r="G278"/>
  <c r="G279"/>
  <c r="G280"/>
  <c r="G27"/>
  <c r="CC158" i="1"/>
  <c r="CC165"/>
  <c r="CC161"/>
  <c r="CC157"/>
  <c r="CC164"/>
  <c r="CC160"/>
  <c r="CC156"/>
  <c r="CC167"/>
  <c r="CC209"/>
  <c r="E126" s="1"/>
  <c r="CC203"/>
  <c r="E120" s="1"/>
  <c r="CC199"/>
  <c r="E116" s="1"/>
  <c r="CC195"/>
  <c r="E112" s="1"/>
  <c r="CC191"/>
  <c r="E108" s="1"/>
  <c r="CC187"/>
  <c r="E104" s="1"/>
  <c r="E15" i="2"/>
  <c r="CC163" i="1"/>
  <c r="CC159"/>
  <c r="CC152"/>
  <c r="CC151"/>
  <c r="CC146"/>
  <c r="CC168"/>
  <c r="CC211"/>
  <c r="E128" s="1"/>
  <c r="CC201"/>
  <c r="E118" s="1"/>
  <c r="CC197"/>
  <c r="E114" s="1"/>
  <c r="CC193"/>
  <c r="E110" s="1"/>
  <c r="CC189"/>
  <c r="E106" s="1"/>
  <c r="C15" i="6"/>
  <c r="I10"/>
  <c r="J10" s="1"/>
  <c r="C27"/>
  <c r="D27" s="1"/>
  <c r="C386"/>
  <c r="C384"/>
  <c r="D384" s="1"/>
  <c r="C382"/>
  <c r="C380"/>
  <c r="D380" s="1"/>
  <c r="C378"/>
  <c r="C376"/>
  <c r="D376" s="1"/>
  <c r="C374"/>
  <c r="C372"/>
  <c r="D372" s="1"/>
  <c r="C370"/>
  <c r="C368"/>
  <c r="D368" s="1"/>
  <c r="C366"/>
  <c r="C364"/>
  <c r="D364" s="1"/>
  <c r="C362"/>
  <c r="C360"/>
  <c r="D360" s="1"/>
  <c r="C358"/>
  <c r="C356"/>
  <c r="D356" s="1"/>
  <c r="C354"/>
  <c r="C352"/>
  <c r="D352" s="1"/>
  <c r="C350"/>
  <c r="D350" s="1"/>
  <c r="C348"/>
  <c r="D348" s="1"/>
  <c r="C346"/>
  <c r="D346" s="1"/>
  <c r="C344"/>
  <c r="D344" s="1"/>
  <c r="C342"/>
  <c r="D342" s="1"/>
  <c r="C340"/>
  <c r="D340" s="1"/>
  <c r="C338"/>
  <c r="D338" s="1"/>
  <c r="C336"/>
  <c r="D336" s="1"/>
  <c r="C334"/>
  <c r="D334" s="1"/>
  <c r="C332"/>
  <c r="D332" s="1"/>
  <c r="C330"/>
  <c r="D330" s="1"/>
  <c r="C328"/>
  <c r="D328" s="1"/>
  <c r="C326"/>
  <c r="D326" s="1"/>
  <c r="C324"/>
  <c r="D324" s="1"/>
  <c r="C322"/>
  <c r="D322" s="1"/>
  <c r="C320"/>
  <c r="D320" s="1"/>
  <c r="C318"/>
  <c r="D318" s="1"/>
  <c r="C316"/>
  <c r="D316" s="1"/>
  <c r="C314"/>
  <c r="D314" s="1"/>
  <c r="C312"/>
  <c r="D312" s="1"/>
  <c r="C310"/>
  <c r="D310" s="1"/>
  <c r="C308"/>
  <c r="D308" s="1"/>
  <c r="C306"/>
  <c r="D306" s="1"/>
  <c r="C304"/>
  <c r="D304" s="1"/>
  <c r="C302"/>
  <c r="D302" s="1"/>
  <c r="C300"/>
  <c r="D300" s="1"/>
  <c r="C298"/>
  <c r="D298" s="1"/>
  <c r="C296"/>
  <c r="D296" s="1"/>
  <c r="C294"/>
  <c r="D294" s="1"/>
  <c r="C292"/>
  <c r="D292" s="1"/>
  <c r="C290"/>
  <c r="D290" s="1"/>
  <c r="C288"/>
  <c r="D288" s="1"/>
  <c r="C286"/>
  <c r="D286" s="1"/>
  <c r="C284"/>
  <c r="D284" s="1"/>
  <c r="C282"/>
  <c r="D282" s="1"/>
  <c r="C280"/>
  <c r="D280" s="1"/>
  <c r="C278"/>
  <c r="D278" s="1"/>
  <c r="C276"/>
  <c r="D276" s="1"/>
  <c r="C274"/>
  <c r="D274" s="1"/>
  <c r="C272"/>
  <c r="D272" s="1"/>
  <c r="C270"/>
  <c r="D270" s="1"/>
  <c r="C268"/>
  <c r="D268" s="1"/>
  <c r="C266"/>
  <c r="D266" s="1"/>
  <c r="C264"/>
  <c r="D264" s="1"/>
  <c r="C262"/>
  <c r="D262" s="1"/>
  <c r="C260"/>
  <c r="D260" s="1"/>
  <c r="C258"/>
  <c r="D258" s="1"/>
  <c r="C256"/>
  <c r="D256" s="1"/>
  <c r="C254"/>
  <c r="D254" s="1"/>
  <c r="C252"/>
  <c r="D252" s="1"/>
  <c r="C250"/>
  <c r="D250" s="1"/>
  <c r="C248"/>
  <c r="D248" s="1"/>
  <c r="C246"/>
  <c r="D246" s="1"/>
  <c r="C244"/>
  <c r="D244" s="1"/>
  <c r="C242"/>
  <c r="D242" s="1"/>
  <c r="C240"/>
  <c r="D240" s="1"/>
  <c r="C238"/>
  <c r="D238" s="1"/>
  <c r="C236"/>
  <c r="D236" s="1"/>
  <c r="C234"/>
  <c r="D234" s="1"/>
  <c r="C232"/>
  <c r="D232" s="1"/>
  <c r="C230"/>
  <c r="D230" s="1"/>
  <c r="C228"/>
  <c r="D228" s="1"/>
  <c r="C226"/>
  <c r="D226" s="1"/>
  <c r="C224"/>
  <c r="D224" s="1"/>
  <c r="C222"/>
  <c r="D222" s="1"/>
  <c r="C220"/>
  <c r="D220" s="1"/>
  <c r="C218"/>
  <c r="D218" s="1"/>
  <c r="C216"/>
  <c r="D216" s="1"/>
  <c r="C214"/>
  <c r="D214" s="1"/>
  <c r="C212"/>
  <c r="D212" s="1"/>
  <c r="C210"/>
  <c r="D210" s="1"/>
  <c r="C208"/>
  <c r="D208" s="1"/>
  <c r="C206"/>
  <c r="D206" s="1"/>
  <c r="C204"/>
  <c r="D204" s="1"/>
  <c r="C202"/>
  <c r="D202" s="1"/>
  <c r="C200"/>
  <c r="D200" s="1"/>
  <c r="C198"/>
  <c r="D198" s="1"/>
  <c r="C196"/>
  <c r="D196" s="1"/>
  <c r="C194"/>
  <c r="D194" s="1"/>
  <c r="C192"/>
  <c r="D192" s="1"/>
  <c r="C190"/>
  <c r="D190" s="1"/>
  <c r="C188"/>
  <c r="D188" s="1"/>
  <c r="C186"/>
  <c r="D186" s="1"/>
  <c r="C184"/>
  <c r="D184" s="1"/>
  <c r="C182"/>
  <c r="D182" s="1"/>
  <c r="C180"/>
  <c r="D180" s="1"/>
  <c r="C178"/>
  <c r="D178" s="1"/>
  <c r="C176"/>
  <c r="D176" s="1"/>
  <c r="C174"/>
  <c r="D174" s="1"/>
  <c r="C172"/>
  <c r="D172" s="1"/>
  <c r="C170"/>
  <c r="D170" s="1"/>
  <c r="C168"/>
  <c r="D168" s="1"/>
  <c r="C166"/>
  <c r="D166" s="1"/>
  <c r="C164"/>
  <c r="D164" s="1"/>
  <c r="C162"/>
  <c r="D162" s="1"/>
  <c r="C160"/>
  <c r="D160" s="1"/>
  <c r="C158"/>
  <c r="D158" s="1"/>
  <c r="C156"/>
  <c r="D156" s="1"/>
  <c r="C154"/>
  <c r="D154" s="1"/>
  <c r="C152"/>
  <c r="D152" s="1"/>
  <c r="C150"/>
  <c r="D150" s="1"/>
  <c r="C148"/>
  <c r="D148" s="1"/>
  <c r="C146"/>
  <c r="D146" s="1"/>
  <c r="C144"/>
  <c r="D144" s="1"/>
  <c r="C142"/>
  <c r="D142" s="1"/>
  <c r="C140"/>
  <c r="D140" s="1"/>
  <c r="C138"/>
  <c r="D138" s="1"/>
  <c r="C136"/>
  <c r="D136" s="1"/>
  <c r="C134"/>
  <c r="D134" s="1"/>
  <c r="C132"/>
  <c r="D132" s="1"/>
  <c r="C130"/>
  <c r="D130" s="1"/>
  <c r="C128"/>
  <c r="D128" s="1"/>
  <c r="C126"/>
  <c r="D126" s="1"/>
  <c r="C124"/>
  <c r="D124" s="1"/>
  <c r="C122"/>
  <c r="D122" s="1"/>
  <c r="C120"/>
  <c r="D120" s="1"/>
  <c r="C118"/>
  <c r="D118" s="1"/>
  <c r="C116"/>
  <c r="D116" s="1"/>
  <c r="C114"/>
  <c r="D114" s="1"/>
  <c r="C112"/>
  <c r="D112" s="1"/>
  <c r="C110"/>
  <c r="D110" s="1"/>
  <c r="C108"/>
  <c r="D108" s="1"/>
  <c r="C106"/>
  <c r="D106" s="1"/>
  <c r="C104"/>
  <c r="D104" s="1"/>
  <c r="C102"/>
  <c r="D102" s="1"/>
  <c r="C100"/>
  <c r="D100" s="1"/>
  <c r="C98"/>
  <c r="D98" s="1"/>
  <c r="C96"/>
  <c r="D96" s="1"/>
  <c r="C94"/>
  <c r="D94" s="1"/>
  <c r="C92"/>
  <c r="D92" s="1"/>
  <c r="C90"/>
  <c r="D90" s="1"/>
  <c r="C88"/>
  <c r="D88" s="1"/>
  <c r="C86"/>
  <c r="D86" s="1"/>
  <c r="C84"/>
  <c r="D84" s="1"/>
  <c r="C82"/>
  <c r="D82" s="1"/>
  <c r="C80"/>
  <c r="D80" s="1"/>
  <c r="C78"/>
  <c r="D78" s="1"/>
  <c r="C76"/>
  <c r="D76" s="1"/>
  <c r="C74"/>
  <c r="D74" s="1"/>
  <c r="C72"/>
  <c r="D72" s="1"/>
  <c r="C70"/>
  <c r="D70" s="1"/>
  <c r="C68"/>
  <c r="D68" s="1"/>
  <c r="C66"/>
  <c r="D66" s="1"/>
  <c r="C64"/>
  <c r="D64" s="1"/>
  <c r="C62"/>
  <c r="D62" s="1"/>
  <c r="C60"/>
  <c r="D60" s="1"/>
  <c r="C58"/>
  <c r="D58" s="1"/>
  <c r="C56"/>
  <c r="D56" s="1"/>
  <c r="C54"/>
  <c r="D54" s="1"/>
  <c r="C52"/>
  <c r="D52" s="1"/>
  <c r="C50"/>
  <c r="D50" s="1"/>
  <c r="C48"/>
  <c r="D48" s="1"/>
  <c r="C46"/>
  <c r="D46" s="1"/>
  <c r="C44"/>
  <c r="D44" s="1"/>
  <c r="C42"/>
  <c r="D42" s="1"/>
  <c r="C40"/>
  <c r="D40" s="1"/>
  <c r="C38"/>
  <c r="D38" s="1"/>
  <c r="C36"/>
  <c r="D36" s="1"/>
  <c r="C34"/>
  <c r="D34" s="1"/>
  <c r="C32"/>
  <c r="D32" s="1"/>
  <c r="C30"/>
  <c r="D30" s="1"/>
  <c r="C28"/>
  <c r="D28" s="1"/>
  <c r="H10"/>
  <c r="C387"/>
  <c r="D387" s="1"/>
  <c r="C385"/>
  <c r="D385" s="1"/>
  <c r="C383"/>
  <c r="D383" s="1"/>
  <c r="C381"/>
  <c r="D381" s="1"/>
  <c r="C379"/>
  <c r="D379" s="1"/>
  <c r="C377"/>
  <c r="D377" s="1"/>
  <c r="C375"/>
  <c r="D375" s="1"/>
  <c r="C373"/>
  <c r="D373" s="1"/>
  <c r="C371"/>
  <c r="D371" s="1"/>
  <c r="C369"/>
  <c r="D369" s="1"/>
  <c r="C367"/>
  <c r="D367" s="1"/>
  <c r="C365"/>
  <c r="D365" s="1"/>
  <c r="C363"/>
  <c r="D363" s="1"/>
  <c r="C361"/>
  <c r="D361" s="1"/>
  <c r="C359"/>
  <c r="D359" s="1"/>
  <c r="C357"/>
  <c r="D357" s="1"/>
  <c r="C355"/>
  <c r="D355" s="1"/>
  <c r="C353"/>
  <c r="D353" s="1"/>
  <c r="C351"/>
  <c r="D351" s="1"/>
  <c r="C349"/>
  <c r="D349" s="1"/>
  <c r="C347"/>
  <c r="D347" s="1"/>
  <c r="C345"/>
  <c r="D345" s="1"/>
  <c r="C343"/>
  <c r="D343" s="1"/>
  <c r="C341"/>
  <c r="D341" s="1"/>
  <c r="C339"/>
  <c r="D339" s="1"/>
  <c r="C337"/>
  <c r="D337" s="1"/>
  <c r="C335"/>
  <c r="D335" s="1"/>
  <c r="C333"/>
  <c r="D333" s="1"/>
  <c r="C331"/>
  <c r="D331" s="1"/>
  <c r="C329"/>
  <c r="D329" s="1"/>
  <c r="C327"/>
  <c r="D327" s="1"/>
  <c r="C325"/>
  <c r="D325" s="1"/>
  <c r="C323"/>
  <c r="D323" s="1"/>
  <c r="C321"/>
  <c r="D321" s="1"/>
  <c r="C319"/>
  <c r="D319" s="1"/>
  <c r="C317"/>
  <c r="D317" s="1"/>
  <c r="C315"/>
  <c r="D315" s="1"/>
  <c r="C313"/>
  <c r="D313" s="1"/>
  <c r="C311"/>
  <c r="D311" s="1"/>
  <c r="C309"/>
  <c r="D309" s="1"/>
  <c r="C307"/>
  <c r="D307" s="1"/>
  <c r="C305"/>
  <c r="D305" s="1"/>
  <c r="C303"/>
  <c r="D303" s="1"/>
  <c r="C301"/>
  <c r="D301" s="1"/>
  <c r="C299"/>
  <c r="D299" s="1"/>
  <c r="C297"/>
  <c r="D297" s="1"/>
  <c r="C295"/>
  <c r="D295" s="1"/>
  <c r="C293"/>
  <c r="D293" s="1"/>
  <c r="C291"/>
  <c r="D291" s="1"/>
  <c r="C289"/>
  <c r="D289" s="1"/>
  <c r="C287"/>
  <c r="D287" s="1"/>
  <c r="C285"/>
  <c r="D285" s="1"/>
  <c r="C283"/>
  <c r="D283" s="1"/>
  <c r="C281"/>
  <c r="D281" s="1"/>
  <c r="C279"/>
  <c r="D279" s="1"/>
  <c r="C277"/>
  <c r="D277" s="1"/>
  <c r="C275"/>
  <c r="D275" s="1"/>
  <c r="C273"/>
  <c r="D273" s="1"/>
  <c r="C271"/>
  <c r="D271" s="1"/>
  <c r="C269"/>
  <c r="D269" s="1"/>
  <c r="C267"/>
  <c r="D267" s="1"/>
  <c r="C265"/>
  <c r="D265" s="1"/>
  <c r="C263"/>
  <c r="D263" s="1"/>
  <c r="C261"/>
  <c r="D261" s="1"/>
  <c r="C259"/>
  <c r="D259" s="1"/>
  <c r="C257"/>
  <c r="D257" s="1"/>
  <c r="C255"/>
  <c r="D255" s="1"/>
  <c r="C253"/>
  <c r="D253" s="1"/>
  <c r="C251"/>
  <c r="D251" s="1"/>
  <c r="C249"/>
  <c r="D249" s="1"/>
  <c r="C247"/>
  <c r="D247" s="1"/>
  <c r="C245"/>
  <c r="D245" s="1"/>
  <c r="C243"/>
  <c r="D243" s="1"/>
  <c r="C241"/>
  <c r="D241" s="1"/>
  <c r="C239"/>
  <c r="D239" s="1"/>
  <c r="C237"/>
  <c r="D237" s="1"/>
  <c r="C235"/>
  <c r="D235" s="1"/>
  <c r="C233"/>
  <c r="D233" s="1"/>
  <c r="C231"/>
  <c r="D231" s="1"/>
  <c r="C229"/>
  <c r="D229" s="1"/>
  <c r="C227"/>
  <c r="D227" s="1"/>
  <c r="C225"/>
  <c r="D225" s="1"/>
  <c r="C223"/>
  <c r="D223" s="1"/>
  <c r="C221"/>
  <c r="D221" s="1"/>
  <c r="C219"/>
  <c r="D219" s="1"/>
  <c r="C217"/>
  <c r="D217" s="1"/>
  <c r="C215"/>
  <c r="D215" s="1"/>
  <c r="C213"/>
  <c r="D213" s="1"/>
  <c r="C211"/>
  <c r="D211" s="1"/>
  <c r="C209"/>
  <c r="D209" s="1"/>
  <c r="C207"/>
  <c r="D207" s="1"/>
  <c r="C205"/>
  <c r="D205" s="1"/>
  <c r="C203"/>
  <c r="D203" s="1"/>
  <c r="C201"/>
  <c r="D201" s="1"/>
  <c r="C199"/>
  <c r="D199" s="1"/>
  <c r="C197"/>
  <c r="D197" s="1"/>
  <c r="C195"/>
  <c r="D195" s="1"/>
  <c r="C193"/>
  <c r="D193" s="1"/>
  <c r="C191"/>
  <c r="D191" s="1"/>
  <c r="C189"/>
  <c r="D189" s="1"/>
  <c r="C187"/>
  <c r="D187" s="1"/>
  <c r="C185"/>
  <c r="D185" s="1"/>
  <c r="C183"/>
  <c r="D183" s="1"/>
  <c r="C181"/>
  <c r="D181" s="1"/>
  <c r="C179"/>
  <c r="D179" s="1"/>
  <c r="C177"/>
  <c r="D177" s="1"/>
  <c r="C175"/>
  <c r="D175" s="1"/>
  <c r="C173"/>
  <c r="D173" s="1"/>
  <c r="C171"/>
  <c r="D171" s="1"/>
  <c r="C169"/>
  <c r="D169" s="1"/>
  <c r="C167"/>
  <c r="D167" s="1"/>
  <c r="C165"/>
  <c r="D165" s="1"/>
  <c r="C163"/>
  <c r="D163" s="1"/>
  <c r="C161"/>
  <c r="D161" s="1"/>
  <c r="C159"/>
  <c r="D159" s="1"/>
  <c r="C157"/>
  <c r="D157" s="1"/>
  <c r="C155"/>
  <c r="D155" s="1"/>
  <c r="C153"/>
  <c r="D153" s="1"/>
  <c r="C151"/>
  <c r="D151" s="1"/>
  <c r="C149"/>
  <c r="D149" s="1"/>
  <c r="C147"/>
  <c r="D147" s="1"/>
  <c r="C145"/>
  <c r="D145" s="1"/>
  <c r="C143"/>
  <c r="D143" s="1"/>
  <c r="C141"/>
  <c r="D141" s="1"/>
  <c r="C139"/>
  <c r="D139" s="1"/>
  <c r="C137"/>
  <c r="D137" s="1"/>
  <c r="C135"/>
  <c r="D135" s="1"/>
  <c r="C133"/>
  <c r="D133" s="1"/>
  <c r="C131"/>
  <c r="D131" s="1"/>
  <c r="C129"/>
  <c r="D129" s="1"/>
  <c r="C127"/>
  <c r="D127" s="1"/>
  <c r="C125"/>
  <c r="D125" s="1"/>
  <c r="C123"/>
  <c r="D123" s="1"/>
  <c r="C121"/>
  <c r="D121" s="1"/>
  <c r="C119"/>
  <c r="D119" s="1"/>
  <c r="C117"/>
  <c r="D117" s="1"/>
  <c r="C115"/>
  <c r="D115" s="1"/>
  <c r="C113"/>
  <c r="D113" s="1"/>
  <c r="C111"/>
  <c r="D111" s="1"/>
  <c r="C109"/>
  <c r="D109" s="1"/>
  <c r="C107"/>
  <c r="D107" s="1"/>
  <c r="C105"/>
  <c r="D105" s="1"/>
  <c r="C103"/>
  <c r="D103" s="1"/>
  <c r="C101"/>
  <c r="D101" s="1"/>
  <c r="C99"/>
  <c r="D99" s="1"/>
  <c r="C97"/>
  <c r="D97" s="1"/>
  <c r="C95"/>
  <c r="D95" s="1"/>
  <c r="C93"/>
  <c r="D93" s="1"/>
  <c r="C91"/>
  <c r="D91" s="1"/>
  <c r="C89"/>
  <c r="D89" s="1"/>
  <c r="C87"/>
  <c r="D87" s="1"/>
  <c r="C85"/>
  <c r="D85" s="1"/>
  <c r="C83"/>
  <c r="D83" s="1"/>
  <c r="C81"/>
  <c r="D81" s="1"/>
  <c r="C79"/>
  <c r="D79" s="1"/>
  <c r="C77"/>
  <c r="D77" s="1"/>
  <c r="C75"/>
  <c r="D75" s="1"/>
  <c r="C73"/>
  <c r="D73" s="1"/>
  <c r="C71"/>
  <c r="D71" s="1"/>
  <c r="C69"/>
  <c r="D69" s="1"/>
  <c r="C67"/>
  <c r="D67" s="1"/>
  <c r="C65"/>
  <c r="D65" s="1"/>
  <c r="C63"/>
  <c r="D63" s="1"/>
  <c r="C61"/>
  <c r="D61" s="1"/>
  <c r="C59"/>
  <c r="D59" s="1"/>
  <c r="C57"/>
  <c r="D57" s="1"/>
  <c r="C55"/>
  <c r="D55" s="1"/>
  <c r="C53"/>
  <c r="D53" s="1"/>
  <c r="C51"/>
  <c r="D51" s="1"/>
  <c r="C49"/>
  <c r="D49" s="1"/>
  <c r="C47"/>
  <c r="D47" s="1"/>
  <c r="C45"/>
  <c r="D45" s="1"/>
  <c r="C43"/>
  <c r="D43" s="1"/>
  <c r="C41"/>
  <c r="D41" s="1"/>
  <c r="C39"/>
  <c r="D39" s="1"/>
  <c r="C37"/>
  <c r="D37" s="1"/>
  <c r="C35"/>
  <c r="D35" s="1"/>
  <c r="C33"/>
  <c r="D33" s="1"/>
  <c r="C31"/>
  <c r="D31" s="1"/>
  <c r="AS145" i="1"/>
  <c r="CC145" s="1"/>
  <c r="CC186"/>
  <c r="H93"/>
  <c r="I12"/>
  <c r="H52"/>
  <c r="CC212"/>
  <c r="AS171"/>
  <c r="CC171" s="1"/>
  <c r="CC210"/>
  <c r="E127" s="1"/>
  <c r="AS169"/>
  <c r="CC169" s="1"/>
  <c r="E129"/>
  <c r="CC208"/>
  <c r="E125" s="1"/>
  <c r="E18" i="3"/>
  <c r="CC207" i="1"/>
  <c r="E124" s="1"/>
  <c r="AM165"/>
  <c r="CC202"/>
  <c r="E119" s="1"/>
  <c r="CC198"/>
  <c r="E115" s="1"/>
  <c r="CC194"/>
  <c r="E111" s="1"/>
  <c r="CC190"/>
  <c r="E107" s="1"/>
  <c r="E24" i="3"/>
  <c r="E20"/>
  <c r="CC206" i="1"/>
  <c r="CC205"/>
  <c r="E122" s="1"/>
  <c r="CC204"/>
  <c r="E121" s="1"/>
  <c r="CC200"/>
  <c r="E117" s="1"/>
  <c r="CC196"/>
  <c r="E113" s="1"/>
  <c r="CC192"/>
  <c r="E109" s="1"/>
  <c r="CC188"/>
  <c r="E105" s="1"/>
  <c r="CC185"/>
  <c r="E102" s="1"/>
  <c r="CC144" l="1"/>
  <c r="C184"/>
  <c r="H28" i="2"/>
  <c r="D354" i="6"/>
  <c r="D358"/>
  <c r="D362"/>
  <c r="D366"/>
  <c r="D370"/>
  <c r="D374"/>
  <c r="D378"/>
  <c r="D382"/>
  <c r="D386"/>
  <c r="E71"/>
  <c r="F71"/>
  <c r="E75"/>
  <c r="F75"/>
  <c r="E79"/>
  <c r="F79"/>
  <c r="E83"/>
  <c r="F83"/>
  <c r="E87"/>
  <c r="F87"/>
  <c r="E91"/>
  <c r="F91"/>
  <c r="E95"/>
  <c r="F95"/>
  <c r="E99"/>
  <c r="F99"/>
  <c r="E103"/>
  <c r="F103"/>
  <c r="E107"/>
  <c r="F107"/>
  <c r="E111"/>
  <c r="F111"/>
  <c r="E115"/>
  <c r="F115"/>
  <c r="E119"/>
  <c r="F119"/>
  <c r="E123"/>
  <c r="F123"/>
  <c r="E127"/>
  <c r="F127"/>
  <c r="E131"/>
  <c r="F131"/>
  <c r="E135"/>
  <c r="F135"/>
  <c r="E139"/>
  <c r="F139"/>
  <c r="E143"/>
  <c r="F143"/>
  <c r="E147"/>
  <c r="F147"/>
  <c r="E151"/>
  <c r="F151"/>
  <c r="E155"/>
  <c r="F155"/>
  <c r="E159"/>
  <c r="F159"/>
  <c r="E163"/>
  <c r="F163"/>
  <c r="E167"/>
  <c r="F167"/>
  <c r="E171"/>
  <c r="F171"/>
  <c r="F175"/>
  <c r="E175"/>
  <c r="F179"/>
  <c r="E179"/>
  <c r="F183"/>
  <c r="E183"/>
  <c r="F187"/>
  <c r="E187"/>
  <c r="F191"/>
  <c r="E191"/>
  <c r="F195"/>
  <c r="E195"/>
  <c r="F199"/>
  <c r="E199"/>
  <c r="F203"/>
  <c r="E203"/>
  <c r="F207"/>
  <c r="E207"/>
  <c r="F211"/>
  <c r="E211"/>
  <c r="F215"/>
  <c r="E215"/>
  <c r="F219"/>
  <c r="E219"/>
  <c r="F223"/>
  <c r="E223"/>
  <c r="F227"/>
  <c r="E227"/>
  <c r="F231"/>
  <c r="E231"/>
  <c r="F235"/>
  <c r="E235"/>
  <c r="F239"/>
  <c r="E239"/>
  <c r="F243"/>
  <c r="E243"/>
  <c r="F247"/>
  <c r="E247"/>
  <c r="F251"/>
  <c r="E251"/>
  <c r="F255"/>
  <c r="E255"/>
  <c r="F259"/>
  <c r="E259"/>
  <c r="F263"/>
  <c r="E263"/>
  <c r="F267"/>
  <c r="E267"/>
  <c r="F271"/>
  <c r="E271"/>
  <c r="F275"/>
  <c r="E275"/>
  <c r="F279"/>
  <c r="E279"/>
  <c r="F283"/>
  <c r="E283"/>
  <c r="F287"/>
  <c r="E287"/>
  <c r="F291"/>
  <c r="E291"/>
  <c r="F295"/>
  <c r="E295"/>
  <c r="F299"/>
  <c r="E299"/>
  <c r="F303"/>
  <c r="E303"/>
  <c r="F307"/>
  <c r="E307"/>
  <c r="F311"/>
  <c r="E311"/>
  <c r="F315"/>
  <c r="E315"/>
  <c r="F319"/>
  <c r="E319"/>
  <c r="F323"/>
  <c r="E323"/>
  <c r="F327"/>
  <c r="E327"/>
  <c r="F331"/>
  <c r="E331"/>
  <c r="F335"/>
  <c r="E335"/>
  <c r="F339"/>
  <c r="E339"/>
  <c r="F343"/>
  <c r="E343"/>
  <c r="F347"/>
  <c r="E347"/>
  <c r="F351"/>
  <c r="E351"/>
  <c r="F355"/>
  <c r="E355"/>
  <c r="F359"/>
  <c r="E359"/>
  <c r="F363"/>
  <c r="E363"/>
  <c r="F367"/>
  <c r="E367"/>
  <c r="F371"/>
  <c r="E371"/>
  <c r="F375"/>
  <c r="E375"/>
  <c r="F379"/>
  <c r="E379"/>
  <c r="F383"/>
  <c r="E383"/>
  <c r="F387"/>
  <c r="E387"/>
  <c r="F28"/>
  <c r="E28"/>
  <c r="F32"/>
  <c r="E32"/>
  <c r="F36"/>
  <c r="E36"/>
  <c r="F40"/>
  <c r="E40"/>
  <c r="F44"/>
  <c r="E44"/>
  <c r="F48"/>
  <c r="E48"/>
  <c r="F52"/>
  <c r="E52"/>
  <c r="F56"/>
  <c r="E56"/>
  <c r="F60"/>
  <c r="E60"/>
  <c r="F64"/>
  <c r="E64"/>
  <c r="F68"/>
  <c r="E68"/>
  <c r="F72"/>
  <c r="E72"/>
  <c r="F76"/>
  <c r="E76"/>
  <c r="F80"/>
  <c r="E80"/>
  <c r="F84"/>
  <c r="E84"/>
  <c r="F88"/>
  <c r="E88"/>
  <c r="F92"/>
  <c r="E92"/>
  <c r="F96"/>
  <c r="E96"/>
  <c r="F100"/>
  <c r="E100"/>
  <c r="F104"/>
  <c r="E104"/>
  <c r="F108"/>
  <c r="E108"/>
  <c r="F112"/>
  <c r="E112"/>
  <c r="F116"/>
  <c r="E116"/>
  <c r="F120"/>
  <c r="E120"/>
  <c r="F124"/>
  <c r="E124"/>
  <c r="F128"/>
  <c r="E128"/>
  <c r="F132"/>
  <c r="E132"/>
  <c r="F136"/>
  <c r="E136"/>
  <c r="F140"/>
  <c r="E140"/>
  <c r="F144"/>
  <c r="E144"/>
  <c r="F148"/>
  <c r="E148"/>
  <c r="F152"/>
  <c r="E152"/>
  <c r="F156"/>
  <c r="E156"/>
  <c r="F160"/>
  <c r="E160"/>
  <c r="F164"/>
  <c r="E164"/>
  <c r="F168"/>
  <c r="E168"/>
  <c r="F172"/>
  <c r="E172"/>
  <c r="F176"/>
  <c r="E176"/>
  <c r="F180"/>
  <c r="E180"/>
  <c r="F184"/>
  <c r="E184"/>
  <c r="F188"/>
  <c r="E188"/>
  <c r="F192"/>
  <c r="E192"/>
  <c r="F196"/>
  <c r="E196"/>
  <c r="F200"/>
  <c r="E200"/>
  <c r="F204"/>
  <c r="E204"/>
  <c r="F208"/>
  <c r="E208"/>
  <c r="F212"/>
  <c r="E212"/>
  <c r="F216"/>
  <c r="E216"/>
  <c r="F220"/>
  <c r="E220"/>
  <c r="F224"/>
  <c r="E224"/>
  <c r="F228"/>
  <c r="E228"/>
  <c r="F232"/>
  <c r="E232"/>
  <c r="F236"/>
  <c r="E236"/>
  <c r="F240"/>
  <c r="E240"/>
  <c r="F244"/>
  <c r="E244"/>
  <c r="F248"/>
  <c r="E248"/>
  <c r="F252"/>
  <c r="E252"/>
  <c r="F256"/>
  <c r="E256"/>
  <c r="F260"/>
  <c r="E260"/>
  <c r="F264"/>
  <c r="E264"/>
  <c r="F268"/>
  <c r="E268"/>
  <c r="F272"/>
  <c r="E272"/>
  <c r="F276"/>
  <c r="E276"/>
  <c r="F280"/>
  <c r="E280"/>
  <c r="F284"/>
  <c r="E284"/>
  <c r="F288"/>
  <c r="E288"/>
  <c r="F292"/>
  <c r="E292"/>
  <c r="F296"/>
  <c r="E296"/>
  <c r="F300"/>
  <c r="E300"/>
  <c r="F304"/>
  <c r="E304"/>
  <c r="F308"/>
  <c r="E308"/>
  <c r="F312"/>
  <c r="E312"/>
  <c r="F316"/>
  <c r="E316"/>
  <c r="F320"/>
  <c r="E320"/>
  <c r="F324"/>
  <c r="E324"/>
  <c r="F328"/>
  <c r="E328"/>
  <c r="F332"/>
  <c r="E332"/>
  <c r="F336"/>
  <c r="E336"/>
  <c r="F340"/>
  <c r="E340"/>
  <c r="F344"/>
  <c r="E344"/>
  <c r="F348"/>
  <c r="E348"/>
  <c r="F352"/>
  <c r="E352"/>
  <c r="F356"/>
  <c r="E356"/>
  <c r="F360"/>
  <c r="E360"/>
  <c r="F364"/>
  <c r="E364"/>
  <c r="F368"/>
  <c r="E368"/>
  <c r="F372"/>
  <c r="E372"/>
  <c r="F376"/>
  <c r="E376"/>
  <c r="F380"/>
  <c r="E380"/>
  <c r="F384"/>
  <c r="E384"/>
  <c r="F27"/>
  <c r="E27"/>
  <c r="D29"/>
  <c r="E31"/>
  <c r="F31"/>
  <c r="E35"/>
  <c r="F35"/>
  <c r="E39"/>
  <c r="F39"/>
  <c r="E43"/>
  <c r="F43"/>
  <c r="E47"/>
  <c r="F47"/>
  <c r="E51"/>
  <c r="F51"/>
  <c r="E55"/>
  <c r="F55"/>
  <c r="E59"/>
  <c r="F59"/>
  <c r="E63"/>
  <c r="F63"/>
  <c r="E67"/>
  <c r="F67"/>
  <c r="E33"/>
  <c r="F33"/>
  <c r="E37"/>
  <c r="F37"/>
  <c r="E41"/>
  <c r="F41"/>
  <c r="E45"/>
  <c r="F45"/>
  <c r="E49"/>
  <c r="F49"/>
  <c r="E53"/>
  <c r="F53"/>
  <c r="E57"/>
  <c r="F57"/>
  <c r="E61"/>
  <c r="F61"/>
  <c r="E65"/>
  <c r="F65"/>
  <c r="E69"/>
  <c r="F69"/>
  <c r="E73"/>
  <c r="F73"/>
  <c r="E77"/>
  <c r="F77"/>
  <c r="E81"/>
  <c r="F81"/>
  <c r="E85"/>
  <c r="F85"/>
  <c r="E89"/>
  <c r="F89"/>
  <c r="E93"/>
  <c r="F93"/>
  <c r="E97"/>
  <c r="F97"/>
  <c r="E101"/>
  <c r="F101"/>
  <c r="E105"/>
  <c r="F105"/>
  <c r="E109"/>
  <c r="F109"/>
  <c r="E113"/>
  <c r="F113"/>
  <c r="E117"/>
  <c r="F117"/>
  <c r="E121"/>
  <c r="F121"/>
  <c r="E125"/>
  <c r="F125"/>
  <c r="E129"/>
  <c r="F129"/>
  <c r="E133"/>
  <c r="F133"/>
  <c r="E137"/>
  <c r="F137"/>
  <c r="E141"/>
  <c r="F141"/>
  <c r="E145"/>
  <c r="F145"/>
  <c r="E149"/>
  <c r="F149"/>
  <c r="E153"/>
  <c r="F153"/>
  <c r="E157"/>
  <c r="F157"/>
  <c r="E161"/>
  <c r="F161"/>
  <c r="E165"/>
  <c r="F165"/>
  <c r="E169"/>
  <c r="F169"/>
  <c r="E173"/>
  <c r="F173"/>
  <c r="F177"/>
  <c r="E177"/>
  <c r="F181"/>
  <c r="E181"/>
  <c r="F185"/>
  <c r="E185"/>
  <c r="F189"/>
  <c r="E189"/>
  <c r="F193"/>
  <c r="E193"/>
  <c r="F197"/>
  <c r="E197"/>
  <c r="F201"/>
  <c r="E201"/>
  <c r="F205"/>
  <c r="E205"/>
  <c r="F209"/>
  <c r="E209"/>
  <c r="F213"/>
  <c r="E213"/>
  <c r="F217"/>
  <c r="E217"/>
  <c r="F221"/>
  <c r="E221"/>
  <c r="F225"/>
  <c r="E225"/>
  <c r="F229"/>
  <c r="E229"/>
  <c r="F233"/>
  <c r="E233"/>
  <c r="F237"/>
  <c r="E237"/>
  <c r="F241"/>
  <c r="E241"/>
  <c r="F245"/>
  <c r="E245"/>
  <c r="F249"/>
  <c r="E249"/>
  <c r="F253"/>
  <c r="E253"/>
  <c r="F257"/>
  <c r="E257"/>
  <c r="F261"/>
  <c r="E261"/>
  <c r="F265"/>
  <c r="E265"/>
  <c r="F269"/>
  <c r="E269"/>
  <c r="F273"/>
  <c r="E273"/>
  <c r="F277"/>
  <c r="E277"/>
  <c r="F281"/>
  <c r="E281"/>
  <c r="F285"/>
  <c r="E285"/>
  <c r="F289"/>
  <c r="E289"/>
  <c r="F293"/>
  <c r="E293"/>
  <c r="F297"/>
  <c r="E297"/>
  <c r="F301"/>
  <c r="E301"/>
  <c r="F305"/>
  <c r="E305"/>
  <c r="F309"/>
  <c r="E309"/>
  <c r="F313"/>
  <c r="E313"/>
  <c r="F317"/>
  <c r="E317"/>
  <c r="F321"/>
  <c r="E321"/>
  <c r="F325"/>
  <c r="E325"/>
  <c r="F329"/>
  <c r="E329"/>
  <c r="F333"/>
  <c r="E333"/>
  <c r="F337"/>
  <c r="E337"/>
  <c r="F341"/>
  <c r="E341"/>
  <c r="F345"/>
  <c r="E345"/>
  <c r="F349"/>
  <c r="E349"/>
  <c r="F353"/>
  <c r="E353"/>
  <c r="F357"/>
  <c r="E357"/>
  <c r="F361"/>
  <c r="E361"/>
  <c r="F365"/>
  <c r="E365"/>
  <c r="F369"/>
  <c r="E369"/>
  <c r="F373"/>
  <c r="E373"/>
  <c r="F377"/>
  <c r="E377"/>
  <c r="F381"/>
  <c r="E381"/>
  <c r="F385"/>
  <c r="E385"/>
  <c r="F30"/>
  <c r="E30"/>
  <c r="F34"/>
  <c r="E34"/>
  <c r="F38"/>
  <c r="E38"/>
  <c r="F42"/>
  <c r="E42"/>
  <c r="F46"/>
  <c r="E46"/>
  <c r="F50"/>
  <c r="E50"/>
  <c r="F54"/>
  <c r="E54"/>
  <c r="F58"/>
  <c r="E58"/>
  <c r="F62"/>
  <c r="E62"/>
  <c r="F66"/>
  <c r="E66"/>
  <c r="F70"/>
  <c r="E70"/>
  <c r="F74"/>
  <c r="E74"/>
  <c r="F78"/>
  <c r="E78"/>
  <c r="F82"/>
  <c r="E82"/>
  <c r="F86"/>
  <c r="E86"/>
  <c r="F90"/>
  <c r="E90"/>
  <c r="F94"/>
  <c r="E94"/>
  <c r="F98"/>
  <c r="E98"/>
  <c r="F102"/>
  <c r="E102"/>
  <c r="F106"/>
  <c r="E106"/>
  <c r="F110"/>
  <c r="E110"/>
  <c r="F114"/>
  <c r="E114"/>
  <c r="F118"/>
  <c r="E118"/>
  <c r="F122"/>
  <c r="E122"/>
  <c r="F126"/>
  <c r="E126"/>
  <c r="F130"/>
  <c r="E130"/>
  <c r="F134"/>
  <c r="E134"/>
  <c r="F138"/>
  <c r="E138"/>
  <c r="F142"/>
  <c r="E142"/>
  <c r="F146"/>
  <c r="E146"/>
  <c r="F150"/>
  <c r="E150"/>
  <c r="F154"/>
  <c r="E154"/>
  <c r="F158"/>
  <c r="E158"/>
  <c r="F162"/>
  <c r="E162"/>
  <c r="F166"/>
  <c r="E166"/>
  <c r="F170"/>
  <c r="E170"/>
  <c r="F174"/>
  <c r="E174"/>
  <c r="F178"/>
  <c r="E178"/>
  <c r="F182"/>
  <c r="E182"/>
  <c r="F186"/>
  <c r="E186"/>
  <c r="F190"/>
  <c r="E190"/>
  <c r="F194"/>
  <c r="E194"/>
  <c r="F198"/>
  <c r="E198"/>
  <c r="F202"/>
  <c r="E202"/>
  <c r="F206"/>
  <c r="E206"/>
  <c r="F210"/>
  <c r="E210"/>
  <c r="F214"/>
  <c r="E214"/>
  <c r="F218"/>
  <c r="E218"/>
  <c r="F222"/>
  <c r="E222"/>
  <c r="F226"/>
  <c r="E226"/>
  <c r="F230"/>
  <c r="E230"/>
  <c r="F234"/>
  <c r="E234"/>
  <c r="F238"/>
  <c r="E238"/>
  <c r="F242"/>
  <c r="E242"/>
  <c r="F246"/>
  <c r="E246"/>
  <c r="F250"/>
  <c r="E250"/>
  <c r="F254"/>
  <c r="E254"/>
  <c r="F258"/>
  <c r="E258"/>
  <c r="F262"/>
  <c r="E262"/>
  <c r="F266"/>
  <c r="E266"/>
  <c r="F270"/>
  <c r="E270"/>
  <c r="F274"/>
  <c r="E274"/>
  <c r="F278"/>
  <c r="E278"/>
  <c r="F282"/>
  <c r="E282"/>
  <c r="F286"/>
  <c r="E286"/>
  <c r="F290"/>
  <c r="E290"/>
  <c r="F294"/>
  <c r="E294"/>
  <c r="F298"/>
  <c r="E298"/>
  <c r="F302"/>
  <c r="E302"/>
  <c r="F306"/>
  <c r="E306"/>
  <c r="F310"/>
  <c r="E310"/>
  <c r="F314"/>
  <c r="E314"/>
  <c r="F318"/>
  <c r="E318"/>
  <c r="F322"/>
  <c r="E322"/>
  <c r="F326"/>
  <c r="E326"/>
  <c r="F330"/>
  <c r="E330"/>
  <c r="F334"/>
  <c r="E334"/>
  <c r="F338"/>
  <c r="E338"/>
  <c r="F342"/>
  <c r="E342"/>
  <c r="F346"/>
  <c r="E346"/>
  <c r="F350"/>
  <c r="E350"/>
  <c r="F354"/>
  <c r="E354"/>
  <c r="F358"/>
  <c r="E358"/>
  <c r="F362"/>
  <c r="E362"/>
  <c r="F366"/>
  <c r="E366"/>
  <c r="F370"/>
  <c r="E370"/>
  <c r="F374"/>
  <c r="E374"/>
  <c r="F378"/>
  <c r="E378"/>
  <c r="F382"/>
  <c r="E382"/>
  <c r="F386"/>
  <c r="E386"/>
  <c r="C7" i="2"/>
  <c r="E123" i="1"/>
  <c r="J12"/>
  <c r="I52"/>
  <c r="I93"/>
  <c r="E29" i="6" l="1"/>
  <c r="F29"/>
  <c r="K12" i="1"/>
  <c r="J93"/>
  <c r="J52"/>
  <c r="L12" l="1"/>
  <c r="M12" s="1"/>
  <c r="N12" s="1"/>
  <c r="O12" s="1"/>
  <c r="P12" s="1"/>
  <c r="Q12" s="1"/>
  <c r="R12" s="1"/>
  <c r="K52"/>
  <c r="S12" l="1"/>
  <c r="T12" l="1"/>
  <c r="U12" l="1"/>
  <c r="V12" l="1"/>
  <c r="W12" l="1"/>
  <c r="X12" l="1"/>
  <c r="Y12" l="1"/>
  <c r="Z12" l="1"/>
  <c r="AA12" l="1"/>
  <c r="AB12" l="1"/>
  <c r="AC12" l="1"/>
  <c r="AD12" l="1"/>
  <c r="AE12" l="1"/>
  <c r="AF12" l="1"/>
  <c r="AG12" l="1"/>
  <c r="AH12" l="1"/>
  <c r="AI12" l="1"/>
  <c r="AJ12" l="1"/>
  <c r="AK12" l="1"/>
  <c r="AL12" l="1"/>
  <c r="AM12" l="1"/>
  <c r="AN12" l="1"/>
  <c r="AO12" l="1"/>
  <c r="AP12" l="1"/>
  <c r="AQ12" l="1"/>
  <c r="AR12" l="1"/>
  <c r="AS12" l="1"/>
  <c r="AT12" l="1"/>
  <c r="AU12" l="1"/>
  <c r="AV12" l="1"/>
  <c r="AW12" l="1"/>
  <c r="AX12" l="1"/>
  <c r="AY12" l="1"/>
  <c r="AZ12" l="1"/>
  <c r="BA12" l="1"/>
  <c r="BB12" l="1"/>
  <c r="BC12" l="1"/>
  <c r="BD12" l="1"/>
  <c r="BE12" l="1"/>
  <c r="BF12" l="1"/>
  <c r="BG12" l="1"/>
  <c r="BH12" l="1"/>
  <c r="BI12" l="1"/>
  <c r="BJ12" l="1"/>
  <c r="BK12" l="1"/>
  <c r="BL12" l="1"/>
  <c r="BM12" l="1"/>
  <c r="BN12" l="1"/>
  <c r="BO12" l="1"/>
  <c r="BP12" l="1"/>
  <c r="BQ12" l="1"/>
  <c r="BR12" l="1"/>
  <c r="BS12" l="1"/>
  <c r="BT12" l="1"/>
  <c r="BU12" l="1"/>
  <c r="BV12" l="1"/>
  <c r="BW12" l="1"/>
  <c r="BX12" l="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G6"/>
  <c r="G8"/>
  <c r="K8"/>
  <c r="E14"/>
  <c r="F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E15"/>
  <c r="F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E16"/>
  <c r="F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E17"/>
  <c r="F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E18"/>
  <c r="F18"/>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E19"/>
  <c r="F19"/>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E21"/>
  <c r="F21"/>
  <c r="H21"/>
  <c r="I21"/>
  <c r="J21"/>
  <c r="K21"/>
  <c r="L21"/>
  <c r="E22"/>
  <c r="F22"/>
  <c r="H22"/>
  <c r="I22"/>
  <c r="J22"/>
  <c r="K22"/>
  <c r="L22"/>
  <c r="E23"/>
  <c r="F23"/>
  <c r="E24"/>
  <c r="F24"/>
  <c r="E25"/>
  <c r="F25"/>
  <c r="E26"/>
  <c r="F26"/>
  <c r="E27"/>
  <c r="F27"/>
  <c r="E28"/>
  <c r="F28"/>
  <c r="E29"/>
  <c r="F29"/>
  <c r="E30"/>
  <c r="F30"/>
  <c r="E31"/>
  <c r="F31"/>
  <c r="E32"/>
  <c r="F32"/>
  <c r="E33"/>
  <c r="F33"/>
  <c r="E34"/>
  <c r="F34"/>
  <c r="E35"/>
  <c r="F35"/>
  <c r="E36"/>
  <c r="F36"/>
  <c r="E37"/>
  <c r="F37"/>
  <c r="E41"/>
  <c r="F41"/>
  <c r="E54"/>
  <c r="F54"/>
  <c r="G54"/>
  <c r="H54"/>
  <c r="I54"/>
  <c r="J54"/>
  <c r="K54"/>
  <c r="E55"/>
  <c r="F55"/>
  <c r="G55"/>
  <c r="H55"/>
  <c r="I55"/>
  <c r="J55"/>
  <c r="K55"/>
  <c r="E56"/>
  <c r="F56"/>
  <c r="G56"/>
  <c r="H56"/>
  <c r="I56"/>
  <c r="J56"/>
  <c r="K56"/>
  <c r="E57"/>
  <c r="F57"/>
  <c r="G57"/>
  <c r="H57"/>
  <c r="I57"/>
  <c r="J57"/>
  <c r="K57"/>
  <c r="E58"/>
  <c r="F58"/>
  <c r="G58"/>
  <c r="E59"/>
  <c r="F59"/>
  <c r="G59"/>
  <c r="G60"/>
  <c r="G61"/>
  <c r="G62"/>
  <c r="G63"/>
  <c r="E95"/>
  <c r="G95"/>
  <c r="H95"/>
  <c r="I95"/>
  <c r="J95"/>
  <c r="E96"/>
  <c r="G96"/>
  <c r="H96"/>
  <c r="I96"/>
  <c r="J96"/>
  <c r="E97"/>
  <c r="G97"/>
  <c r="H97"/>
  <c r="I97"/>
  <c r="J97"/>
  <c r="E98"/>
  <c r="G98"/>
  <c r="H98"/>
  <c r="I98"/>
  <c r="J98"/>
  <c r="E99"/>
  <c r="G99"/>
  <c r="H99"/>
  <c r="I99"/>
  <c r="J99"/>
  <c r="E100"/>
  <c r="G100"/>
  <c r="H100"/>
  <c r="I100"/>
  <c r="J100"/>
  <c r="E101"/>
  <c r="G101"/>
  <c r="H101"/>
  <c r="I101"/>
  <c r="J101"/>
  <c r="G102"/>
  <c r="H102"/>
  <c r="I102"/>
  <c r="J102"/>
  <c r="G103"/>
  <c r="H103"/>
  <c r="I103"/>
  <c r="J103"/>
  <c r="G104"/>
  <c r="H104"/>
  <c r="I104"/>
  <c r="J104"/>
  <c r="AU137"/>
  <c r="AV137"/>
  <c r="AW137"/>
  <c r="AX137"/>
  <c r="AY137"/>
  <c r="CC137"/>
  <c r="AU138"/>
  <c r="AV138"/>
  <c r="AW138"/>
  <c r="AX138"/>
  <c r="AY138"/>
  <c r="CC138"/>
  <c r="AS139"/>
  <c r="AT139"/>
  <c r="AW139"/>
  <c r="AX139"/>
  <c r="AY139"/>
  <c r="CC139"/>
  <c r="AS140"/>
  <c r="AT140"/>
  <c r="AW140"/>
  <c r="AX140"/>
  <c r="AY140"/>
  <c r="CC140"/>
  <c r="AS141"/>
  <c r="AT141"/>
  <c r="AU141"/>
  <c r="AV141"/>
  <c r="AY141"/>
  <c r="CC141"/>
  <c r="AS142"/>
  <c r="AT142"/>
  <c r="AU142"/>
  <c r="AV142"/>
  <c r="AY142"/>
  <c r="CC142"/>
  <c r="AS143"/>
  <c r="AT143"/>
  <c r="AU143"/>
  <c r="AV143"/>
  <c r="AW143"/>
  <c r="AX143"/>
  <c r="CC143"/>
  <c r="AY178"/>
  <c r="CC178"/>
  <c r="AY179"/>
  <c r="CC179"/>
  <c r="AY180"/>
  <c r="CC180"/>
  <c r="AY181"/>
  <c r="CC181"/>
  <c r="AY182"/>
  <c r="CC182"/>
  <c r="AY183"/>
  <c r="CC183"/>
  <c r="AS184"/>
  <c r="AT184"/>
  <c r="AU184"/>
  <c r="AV184"/>
  <c r="AW184"/>
  <c r="AX184"/>
  <c r="CC184"/>
  <c r="B27" i="4" a="1"/>
  <c r="B27"/>
  <c r="C27"/>
  <c r="D27"/>
  <c r="E27"/>
  <c r="F27"/>
  <c r="G27"/>
  <c r="B28"/>
  <c r="C28"/>
  <c r="D28"/>
  <c r="E28"/>
  <c r="F28"/>
  <c r="G28"/>
  <c r="B29"/>
  <c r="C29"/>
  <c r="D29"/>
  <c r="E29"/>
  <c r="F29"/>
  <c r="G29"/>
  <c r="B30"/>
  <c r="C30"/>
  <c r="D30"/>
  <c r="E30"/>
  <c r="F30"/>
  <c r="G30"/>
  <c r="B31"/>
  <c r="C31"/>
  <c r="D31"/>
  <c r="E31"/>
  <c r="F31"/>
  <c r="G31"/>
  <c r="B35" a="1"/>
  <c r="B35"/>
  <c r="C35"/>
  <c r="D35"/>
  <c r="E35"/>
  <c r="F35"/>
  <c r="G35"/>
  <c r="B36"/>
  <c r="C36"/>
  <c r="D36"/>
  <c r="E36"/>
  <c r="F36"/>
  <c r="G36"/>
  <c r="B37"/>
  <c r="C37"/>
  <c r="D37"/>
  <c r="E37"/>
  <c r="F37"/>
  <c r="G37"/>
  <c r="B38"/>
  <c r="C38"/>
  <c r="D38"/>
  <c r="E38"/>
  <c r="F38"/>
  <c r="G38"/>
  <c r="B39"/>
  <c r="C39"/>
  <c r="D39"/>
  <c r="E39"/>
  <c r="F39"/>
  <c r="G39"/>
  <c r="C6" i="2"/>
  <c r="E6"/>
  <c r="B9"/>
  <c r="D12"/>
  <c r="E12"/>
  <c r="D13"/>
  <c r="E13"/>
  <c r="D14"/>
  <c r="E14"/>
  <c r="D16"/>
  <c r="E16"/>
  <c r="B18"/>
  <c r="D18"/>
  <c r="C22"/>
  <c r="D22"/>
  <c r="C23"/>
  <c r="D23"/>
  <c r="C24"/>
  <c r="D24"/>
  <c r="F24"/>
  <c r="G24"/>
  <c r="C25"/>
  <c r="D25"/>
  <c r="F25"/>
  <c r="G25"/>
  <c r="C26"/>
  <c r="D26"/>
  <c r="F26"/>
  <c r="G26"/>
  <c r="C27"/>
  <c r="D27"/>
  <c r="F27"/>
  <c r="G27"/>
  <c r="I28"/>
  <c r="J28"/>
  <c r="C29"/>
  <c r="D29"/>
  <c r="C30"/>
  <c r="D30"/>
  <c r="C31"/>
  <c r="D31"/>
  <c r="C32"/>
  <c r="D32"/>
  <c r="C33"/>
  <c r="D33"/>
  <c r="C34"/>
  <c r="D34"/>
  <c r="C35"/>
  <c r="D35"/>
  <c r="C36"/>
  <c r="D36"/>
  <c r="C37"/>
  <c r="D37"/>
  <c r="C38"/>
  <c r="D38"/>
  <c r="C39"/>
  <c r="D39"/>
  <c r="C40"/>
  <c r="D40"/>
  <c r="C41"/>
  <c r="D41"/>
  <c r="C42"/>
  <c r="D42"/>
  <c r="C43"/>
  <c r="D43"/>
  <c r="C44"/>
  <c r="D44"/>
  <c r="C45"/>
  <c r="D45"/>
  <c r="C49"/>
  <c r="D49"/>
</calcChain>
</file>

<file path=xl/comments1.xml><?xml version="1.0" encoding="utf-8"?>
<comments xmlns="http://schemas.openxmlformats.org/spreadsheetml/2006/main">
  <authors>
    <author>A satisfied Microsoft Office user</author>
  </authors>
  <commentList>
    <comment ref="C1" authorId="0">
      <text>
        <r>
          <rPr>
            <sz val="14"/>
            <color indexed="81"/>
            <rFont val="Tahoma"/>
            <family val="2"/>
          </rPr>
          <t>Thermal Analyser Worksheet for 35 nodes.
Written by Rinus Coesel.
Version | Date       | Modification
    2      | 10-09-96    | heat balance added
    3      | 13-12-96     | Bug removed in range E105:E129: BDxxx changed to CCxxx
    4      | 02-09-97   | Arithmetic node option implemented. Bug removed in cell J208. Linear interpolation option included. Calculation of Gebhart factors included.
    5      | 29-03-99   | Bug removed from heat balance column "couplings convective heat flows" C5,6,7,8,...... changed to C5,5,5,5,......
    6      | 09-01-01     | Bug removed in cell J167. =G144 replaced by =AG144</t>
        </r>
      </text>
    </comment>
    <comment ref="H2" authorId="0">
      <text>
        <r>
          <rPr>
            <sz val="8"/>
            <color indexed="81"/>
            <rFont val="Tahoma"/>
          </rPr>
          <t xml:space="preserve">Please note the following:
- temperatures are in degrees Celsius, powers in Watt, heat capacities in J/K, conductors in W/K (inclusive flow conductors), radiative couplings in m^2 and time in seconds.
- do NOT input any data in or copy data to red marked cells
- cells suited for inputting date are black encircled
- an extensive explaination of the content of each cell is given in the "help" sheet. Activate info button. This help sheet can be deleted if you wish. First save original.
- take great care in using the move command. First save your worksheet (in fact do NOT use the move command).
- be aware that this kind of software is fulnerable to errors (open, not protected engine). Do not use when high reliability is required.
- A step by step guide is listed in the note attached to cell H3
</t>
        </r>
      </text>
    </comment>
    <comment ref="H3" authorId="0">
      <text>
        <r>
          <rPr>
            <sz val="8"/>
            <color indexed="81"/>
            <rFont val="Tahoma"/>
          </rPr>
          <t>Step by step approach to solve a thermal model.
1. Read notes at WARNING
2. If not already done, clear or nullify all elements above the diagonal of the conductor- radiator- and flow conductor arrays
3. Clear or nullify the internal- and absorbed powers
4. Input model name in C2 and case description in F2
5. Input node names in A14..A48
6. Input boundary temperatures ('C) in the range F14..F48
7. Check if the cells in the range F14..F48, which need to be diffuse nodes, contain the formula for calculation of the temperature. If necessary copy the formula from the "storage room" F10 to the relevant cell.
8. Input the start temperatures ('C, real numbers) in the range D14..D48.
9. Input, if any, internal powers (W) in range D54..D88 and absorbed powers in range E54..E88.
10. Input, if any, heat capacities (J/K) in range D95..D129. Zero heat capacity is interpreted as arithmetic node.
11. Input conductors (W/K) in the upper part of the conductor array
12. Input radiative couplings (m^2) in the upper part of the radiator array
13. Input flow conductors (W/K) in the flow conductor array
14. Set reset switch on 1 (input "1" in cell C3)
15. Check TOOLS/OPTIONS/CALCULATION menu. Set if needed the calculation on manual and activate iteration mode and set maximum iterations on 10000 and maximum change on 0.0001.
16. Press F9, the worksheet is now reset.
14. Set reset switch on 0 (input "0" in cell C3)
15. Set relaxation factor on e.g. 0.5 (cell C4)
16. If you intend to calculate a steady state then set the steady state switch on 1 (cell C5)
17. Press F9 and observe the temperatures in the range E14..E48 and F14..F48. If the differences between both columns decrease then the calculation converges. Wait till the changes are not relevant and stop by clicking the mouse or the calculation stops automaticly. The steady state calculation is ready, save your sheet. Check the heat balance of the nodes. You can use for this the sheet called "Heat balance". If needed you can apply now all the EXCEL features for post processing.
If the sheet does not converge change (increase) the relaxation factor and try again by pressing F9. If the temperatures are completely outside their expected range (e.g. &gt;1000 'C for a room temperature problem) then first reset your sheet.
18. Transient calculation
Input the calculation timestep in cell C6. Take as a first guess the recommended timestep displayed in cell G6.
19. Input the start time (in seconds in cell C7) and the end time (cell C8)
20. Input the print interval (s) in cell C9. The print interval shall be &gt;= calculation time step
21. Select the nodes for which you want a print out (on the screen) of the temperature.  Copy from cell H14 the required print out range. See notes attached to cells H14 and H12.
22. If required do the same for the total power print out. See the notes attached to cells H52 and H54. If required, repeat the procedure for the heat capacity output. See the notes corresponding with celss H93 and H95.
23. Be sure that you have the correct start temperatures in the range D14..D48. If needed you can calculate the start temperatures with a steady state run and copy them from F14..F48 to D14..D48 by using PASTE SPECIAL/VALUES.
24. Reset your sheet (see note attached to cell C3), after that de-activate the reset mode (input "0" in cell C3)
23. Set the steady state switch on "0" (cell C5) and press F9 to start the calculation.
Observe the transient outputs (ranges starting with H14, H54 and H95)</t>
        </r>
      </text>
    </comment>
  </commentList>
</comments>
</file>

<file path=xl/comments2.xml><?xml version="1.0" encoding="utf-8"?>
<comments xmlns="http://schemas.openxmlformats.org/spreadsheetml/2006/main">
  <authors>
    <author>A satisfied Microsoft Office user</author>
  </authors>
  <commentList>
    <comment ref="C5" authorId="0">
      <text>
        <r>
          <rPr>
            <sz val="8"/>
            <color indexed="81"/>
            <rFont val="Tahoma"/>
          </rPr>
          <t>The only thing you have to input in the heat balance table is the node number for which you want to see the heat balance. Press F9 to allow at least TWO calculation steps to get the heat balance completed.
To obtain heat balances of more than one node simultaneously , you can simply copy the heat balance table to other places on this sheet and/or to other sheets.</t>
        </r>
      </text>
    </comment>
  </commentList>
</comments>
</file>

<file path=xl/comments3.xml><?xml version="1.0" encoding="utf-8"?>
<comments xmlns="http://schemas.openxmlformats.org/spreadsheetml/2006/main">
  <authors>
    <author>A satisfied Microsoft Office user</author>
  </authors>
  <commentList>
    <comment ref="B3" authorId="0">
      <text>
        <r>
          <rPr>
            <sz val="12"/>
            <color indexed="81"/>
            <rFont val="Tahoma"/>
            <family val="2"/>
          </rPr>
          <t>Input temperature for which you want to calculate the property. The result is shown in cell D3.
Press F9 to start the calculation.</t>
        </r>
      </text>
    </comment>
    <comment ref="D3" authorId="0">
      <text>
        <r>
          <rPr>
            <sz val="12"/>
            <color indexed="81"/>
            <rFont val="Tahoma"/>
            <family val="2"/>
          </rPr>
          <t>Result of linear interpolated property for input temperature of cell B3.
The named range</t>
        </r>
        <r>
          <rPr>
            <sz val="8"/>
            <color indexed="81"/>
            <rFont val="Tahoma"/>
          </rPr>
          <t xml:space="preserve"> </t>
        </r>
        <r>
          <rPr>
            <sz val="12"/>
            <color indexed="81"/>
            <rFont val="Tahoma"/>
            <family val="2"/>
          </rPr>
          <t>"property" is used.
Once you understand the set-up of this sheet, you can easily adapt it to your own needs.</t>
        </r>
      </text>
    </comment>
    <comment ref="B9" authorId="0">
      <text>
        <r>
          <rPr>
            <sz val="8"/>
            <color indexed="81"/>
            <rFont val="Tahoma"/>
          </rPr>
          <t>Temperature versus property table. Limit or extend as you wish.</t>
        </r>
      </text>
    </comment>
    <comment ref="C9" authorId="0">
      <text>
        <r>
          <rPr>
            <sz val="8"/>
            <color indexed="81"/>
            <rFont val="Tahoma"/>
          </rPr>
          <t>Temperature versus property table. Limit or extend as you wish.</t>
        </r>
      </text>
    </comment>
    <comment ref="D9" authorId="0">
      <text>
        <r>
          <rPr>
            <sz val="8"/>
            <color indexed="81"/>
            <rFont val="Tahoma"/>
          </rPr>
          <t>Tangent of straight line through x,y data points B9:C10. Line: y = m.x + b. The EXCEL function LINEST which is calculating a regression line is used. For two data points the regression line is equal to a line exactly through the two data points.
Note that for inputting an array one has to press CTRL+SHIFT+ENTER.</t>
        </r>
      </text>
    </comment>
    <comment ref="E9" authorId="0">
      <text>
        <r>
          <rPr>
            <sz val="8"/>
            <color indexed="81"/>
            <rFont val="Tahoma"/>
          </rPr>
          <t>Cut from y-axis of straight line through x,y data points B9:C10. Line: y = m.x + b.
Note that for inputting an array one has to press CTRL+SHIFT+ENTER.</t>
        </r>
      </text>
    </comment>
  </commentList>
</comments>
</file>

<file path=xl/comments4.xml><?xml version="1.0" encoding="utf-8"?>
<comments xmlns="http://schemas.openxmlformats.org/spreadsheetml/2006/main">
  <authors>
    <author>A satisfied Microsoft Office user</author>
  </authors>
  <commentList>
    <comment ref="B6" authorId="0">
      <text>
        <r>
          <rPr>
            <sz val="16"/>
            <color indexed="81"/>
            <rFont val="Tahoma"/>
            <family val="2"/>
          </rPr>
          <t>Set to zero and press F9 to start the calculation until "Gebhart old" approaches "Gebhart new".
If garbage results, set to 1 to reset this sheet.
Always sheck that the sum of the viewfactors (range G19:G23) is one and that the sum of the Gebhart factors is close or equal to one (range G27:G31, G35:G39).</t>
        </r>
      </text>
    </comment>
    <comment ref="B13" authorId="0">
      <text>
        <r>
          <rPr>
            <sz val="16"/>
            <color indexed="81"/>
            <rFont val="Tahoma"/>
            <family val="2"/>
          </rPr>
          <t>Input in this row the emissivity of the surfaces 1 to 5.</t>
        </r>
      </text>
    </comment>
    <comment ref="B14" authorId="0">
      <text>
        <r>
          <rPr>
            <sz val="16"/>
            <color indexed="81"/>
            <rFont val="Tahoma"/>
            <family val="2"/>
          </rPr>
          <t>Reflection coefficient is (1-eps) is calculated by the worksheet.</t>
        </r>
      </text>
    </comment>
    <comment ref="B19" authorId="0">
      <text>
        <r>
          <rPr>
            <sz val="16"/>
            <color indexed="81"/>
            <rFont val="Tahoma"/>
            <family val="2"/>
          </rPr>
          <t>Input in the range B19:F23 the viewfactors between maximum 5 surfaces.</t>
        </r>
      </text>
    </comment>
    <comment ref="G19" authorId="0">
      <text>
        <r>
          <rPr>
            <sz val="16"/>
            <color indexed="81"/>
            <rFont val="Tahoma"/>
            <family val="2"/>
          </rPr>
          <t>Always sheck that the sum of the viewfactors (range G19:G23) is one and that the sum of the Gebhart factors is close or equal to one (range G27:G31, G35:G39).</t>
        </r>
      </text>
    </comment>
    <comment ref="B27" authorId="0">
      <text>
        <r>
          <rPr>
            <sz val="16"/>
            <color indexed="81"/>
            <rFont val="Tahoma"/>
            <family val="2"/>
          </rPr>
          <t>Gebhart factor of previous iteration step.</t>
        </r>
      </text>
    </comment>
    <comment ref="G27" authorId="0">
      <text>
        <r>
          <rPr>
            <sz val="16"/>
            <color indexed="81"/>
            <rFont val="Tahoma"/>
            <family val="2"/>
          </rPr>
          <t>Always sheck that the sum of the viewfactors (range G19:G23) is one and that the sum of the Gebhart factors is close or equal to one (range G27:G31, G35:G39).</t>
        </r>
      </text>
    </comment>
    <comment ref="B35" authorId="0">
      <text>
        <r>
          <rPr>
            <sz val="16"/>
            <color indexed="81"/>
            <rFont val="Tahoma"/>
            <family val="2"/>
          </rPr>
          <t>Gebhart factor of latest iteration step. This should approach the Gebhart factor of the previous step (Gebhart old).</t>
        </r>
      </text>
    </comment>
    <comment ref="G35" authorId="0">
      <text>
        <r>
          <rPr>
            <sz val="16"/>
            <color indexed="81"/>
            <rFont val="Tahoma"/>
            <family val="2"/>
          </rPr>
          <t>Always sheck that the sum of the viewfactors (range G19:G23) is one and that the sum of the Gebhart factors is close or equal to one (range G27:G31, G35:G39).</t>
        </r>
      </text>
    </comment>
  </commentList>
</comments>
</file>

<file path=xl/comments5.xml><?xml version="1.0" encoding="utf-8"?>
<comments xmlns="http://schemas.openxmlformats.org/spreadsheetml/2006/main">
  <authors>
    <author>A satisfied Microsoft Office user</author>
  </authors>
  <commentList>
    <comment ref="C2" authorId="0">
      <text>
        <r>
          <rPr>
            <sz val="8"/>
            <color indexed="81"/>
            <rFont val="Tahoma"/>
          </rPr>
          <t>Header item: name of the thermal model
Input the name of the thermal model</t>
        </r>
      </text>
    </comment>
    <comment ref="F2" authorId="0">
      <text>
        <r>
          <rPr>
            <sz val="8"/>
            <color indexed="81"/>
            <rFont val="Tahoma"/>
          </rPr>
          <t>Headet item: description of the analysis case
Input the identification of the analysis case.</t>
        </r>
      </text>
    </comment>
    <comment ref="I2" authorId="0">
      <text>
        <r>
          <rPr>
            <sz val="8"/>
            <color indexed="81"/>
            <rFont val="Tahoma"/>
          </rPr>
          <t>Please note the following:
- Temperatures cannot be calculated with this "Help" sheet. For calculation, use the sheet named "Calculation". If you want to include the notes in the "Calculation" sheet, you can copy them via COPY/PASTE SPECIAL/NOTES. 
- temperatures are in degrees Celsius, powers in Watt, heat capacities in J/K, conductors in W/K (inclusive flow conductors), radiative couplings in m^2 and time in seconds.
- do NOT input any data in or copy data to red marked cells
- cells suited for inputting date are black encircled
- an extensive explanation of the content of each cell is given in the "help" sheet. Activate info button. This help sheet can be deleted if you wish. First save original.
- take great care in using the move command. First save your worksheet (in fact do NOT use the move command).
- be aware that this kind of software is fulnerable to errors (open, not protected engine). Do not use when high reliability is required.
- check under TOOLS/OPTIONS/CALCULATION that you have set the maximum iteration on 10000 and the maximum change on 0.00001
-A step by step guide is listed in the note attached to cell I3</t>
        </r>
      </text>
    </comment>
    <comment ref="C3" authorId="0">
      <text>
        <r>
          <rPr>
            <sz val="8"/>
            <color indexed="81"/>
            <rFont val="Tahoma"/>
          </rPr>
          <t xml:space="preserve">Control panel item: reset.
After you have input all the new model data,  first  prior to start the calculation, reset your woksheet by inputting 1 and start the calculation by pressing F9.
After one or two iteration steps the calculation should stop. Your sheet has been reset now. Then input any other number not equal to 1 (zero for example).
Your sheet is now ready for calculation if the other control panel items are correct.
Check under TOOLS/OPTIONS/CALCULATION that the calculation mode is on manual and that the maximum iteration is set to 10000 and the maximum change set to 0.00001.
</t>
        </r>
      </text>
    </comment>
    <comment ref="I3" authorId="0">
      <text>
        <r>
          <rPr>
            <sz val="8"/>
            <color indexed="81"/>
            <rFont val="Tahoma"/>
          </rPr>
          <t>Step by step approach to solve a thermal model.
1. Read notes at WARNING
2. If not already done, clear or nullify all elements above the diagonal of the conductor- radiator- and flow conductor arrays
3. Clear or nullify the internal- and absorbed powers
4. Input model name in C2 and case description in F2
5. Input node names in A14..A48
6. Input boundary temperatures ('C) in the range F14..F48
7. Check if the cells in the range F14..F48, which need to be diffuse or arithmetic nodes, contain the formula for calculation of the temperature. If necessary copy the formula from the "storage room" F10 to the relevant cell.
8. Input the start temperatures ('C, real numbers) in the range D14..D48.
9. Input, if any, internal powers (W) in range D54..D88 and absorbed powers in range E54..E88.
10. Input, if any, heat capacities (J/K) in range D95..D129. Zero heat capacity is interpreted as arithmetic node.
11. Input conductors (W/K) in the upper part of the conductor array
12. Input radiative couplings (m^2) in the upper part of the radiator array
13. Input flow conductors (W/K) in the flow conductor array
14. Set reset switch on 1 (input "1" in cell C3)
15. Check TOOLS/OPTIONS/CALCULATION menu. Set if needed the calculation on manual and activate iteration mode and set maximum iterations on 10000 and maximum change on 0.0001.
16. Press F9, the worksheet is now reset.
14. Set reset switch on 0 (input "0" in cell C3)
15. Set relaxation factor on e.g. 0.5 (cell C4)
16. If you intend to calculate a steady state then set the steady state switch on 1 (cell C5)
17. Press F9 and observe the temperatures in the range E14..E48 and F14..F48. If the differences between both columns decrease then the calculation converges. Wait till the changes are not relevant and stop by clicking the mouse or the calculation stops automaticly. The steady state calculation is ready, save your sheet. Check the heat balance of the nodes. You can use for this the sheet called "Heat balance". If needed you can apply now all the EXCEL features for post processing.
If the sheet does not converge change (increase) the relaxation factor and try again by pressing F9. If the temperatures are completely outside their expected range (e.g. &gt;1000 'C for a room temperature problem) then first reset your sheet.
18. Transient calculation
Input the calculation timestep in cell C6. Take as a first guess the recommended timestep displayed in cell G6.
19. Input the start time (in seconds in cell C7) and the end time (cell C8)
20. Input the print interval (s) in cell C9. The print interval shall be &gt;= calculation time step
21. Select the nodes for which you want a print out (on the screen) of the temperature.  Copy from cell H14 the required print out range. See notes attached to cells H14 and H12.
22. If required do the same for the total power print out. See the notes attached to cells H52 and H54. If required, repeat the procedure for the heat capacity output. See the notes corresponding with celss H93 and H95.
23. Be sure that you have the correct start temperatures in the range D14..D48. If needed you can calculate the start temperatures with a steady state run and copy them from F14..F48 to D14..D48 by using PASTE SPECIAL/VALUES.
24. Reset your sheet (see note attached to cell C3), after that de-activate the reset mode (input "0" in cell C3)
23. Set the steady state switch on "0" (cell C5) and press F9 to start the calculation.
Observe the transient outputs (ranges starting with H14, H54 and H95)</t>
        </r>
      </text>
    </comment>
    <comment ref="C4" authorId="0">
      <text>
        <r>
          <rPr>
            <sz val="8"/>
            <color indexed="81"/>
            <rFont val="Tahoma"/>
          </rPr>
          <t>Control panel item: relaxation factor
Most thermal models (and human beings) need relaxation in order to enhange convergence.
The relaxation factor "w" is defined by:
Ti(k) = Ti(k-1) + (1-w)(Ti(new) - Ti(k-1))
Ti(k) = temperature of node i after iteration step k.
Ti(k-1) = temperature of node i after iteration step k-1.
Ti(new) = temperature of node i calculated during the iteration step k without any relaxation factor applied.
The relaxation factor ranges from 0 to 1. If w = 1 then no progress is made: Ti(k) = Ti(k-1).
If w = 0 then no relaxation is applied.
If w&gt;1 or &lt;0 most models will be highly unstable and will not converge.
Start as first guess with w = 0.5. If the model contains flow conductors then a value close to 0.9 is recommended.</t>
        </r>
      </text>
    </comment>
    <comment ref="C5" authorId="0">
      <text>
        <r>
          <rPr>
            <sz val="8"/>
            <color indexed="81"/>
            <rFont val="Tahoma"/>
          </rPr>
          <t>Control panel item: steady state/transient switch
If you intend to do a steady state calculation then input a 1.
Any other input will activate the transient analysis mode.</t>
        </r>
      </text>
    </comment>
    <comment ref="C6" authorId="0">
      <text>
        <r>
          <rPr>
            <sz val="8"/>
            <color indexed="81"/>
            <rFont val="Tahoma"/>
          </rPr>
          <t>Control panel item: timestep
Input the size of the calculation time step (seconds) for transient calculation.
An estimate of the timestep is calculated by the worksheet and is shown after the text "recommended time step = &lt;".
This estimate is based on the smallest timeconstant of the model * 1/16 and should yield an error smaller than 5% of the total transient temperature change.
Make sure to input all the relevant heat capacity (MCp) values in the Heat Capacity block.
If your network contains arithmetic nodes (MCp=0), then the timestep shall be taken smaller than the recommended one.</t>
        </r>
      </text>
    </comment>
    <comment ref="G6" authorId="0">
      <text>
        <r>
          <rPr>
            <sz val="8"/>
            <color indexed="81"/>
            <rFont val="Tahoma"/>
          </rPr>
          <t>Control panel item: recommended time step
The recommended time step is assessed by the work sheet and displayed. It is not used in the transient calculation.
If your model contains arithmetic nodes, then a smaller than recommended  stepsize shall be taken.</t>
        </r>
      </text>
    </comment>
    <comment ref="C7" authorId="0">
      <text>
        <r>
          <rPr>
            <sz val="8"/>
            <color indexed="81"/>
            <rFont val="Tahoma"/>
          </rPr>
          <t>Control panel item: start time
The start time (seconds) is the time representing the start of the transient calculation. It is printed in the heading of the transient output tables (temperature, total internal power, heat capacity).
It has no active role in the transient calculation.</t>
        </r>
      </text>
    </comment>
    <comment ref="C8" authorId="0">
      <text>
        <r>
          <rPr>
            <sz val="8"/>
            <color indexed="81"/>
            <rFont val="Tahoma"/>
          </rPr>
          <t>Control panel item: end time
This item has no active role in the transient calculation nor printing of the output. It can serve as reminder or as input to post processing programmed by the user.</t>
        </r>
      </text>
    </comment>
    <comment ref="G8" authorId="0">
      <text>
        <r>
          <rPr>
            <sz val="8"/>
            <color indexed="81"/>
            <rFont val="Tahoma"/>
          </rPr>
          <t>Control panel item: Running time
During the transient calculation the running time (seconds) is diplayed. It can be used for extra processing to be programmed by the user (e.g. switch on time for heaters).</t>
        </r>
      </text>
    </comment>
    <comment ref="C9" authorId="0">
      <text>
        <r>
          <rPr>
            <sz val="8"/>
            <color indexed="81"/>
            <rFont val="Tahoma"/>
          </rPr>
          <t>Control panel item: print interval
The print interval (seconds) is used to print the time in the header of the transient output data tables (temperature, total internal power, heat capacity).
It has no active role in the transient calculation.
The print interval (and the time step) shall be chosen such that the number of recalculation steps is an integer number.
Number of recalculation steps = printinterval / timestep. This is displayed in cell H9.</t>
        </r>
      </text>
    </comment>
    <comment ref="H9" authorId="0">
      <text>
        <r>
          <rPr>
            <sz val="8"/>
            <color indexed="81"/>
            <rFont val="Tahoma"/>
          </rPr>
          <t>Control panel item: number of recalculation steps
The number of recalculation steps is only relevant for LOTUS 1-2-3 10 nodes version.
See note at Prt.interv</t>
        </r>
      </text>
    </comment>
    <comment ref="F10" authorId="0">
      <text>
        <r>
          <rPr>
            <sz val="8"/>
            <color indexed="81"/>
            <rFont val="Tahoma"/>
          </rPr>
          <t>Storage room
The storage room contains the formula for calculation of Ti(k) (diffusive/arithmetic node).
The formula can be copied from the storage room to one or more of the cells in the range F14 to F48.</t>
        </r>
      </text>
    </comment>
    <comment ref="G12" authorId="0">
      <text>
        <r>
          <rPr>
            <sz val="8"/>
            <color indexed="81"/>
            <rFont val="Tahoma"/>
          </rPr>
          <t xml:space="preserve">Transient output item: heading, start time
</t>
        </r>
      </text>
    </comment>
    <comment ref="H12" authorId="0">
      <text>
        <r>
          <rPr>
            <sz val="8"/>
            <color indexed="81"/>
            <rFont val="Tahoma"/>
          </rPr>
          <t xml:space="preserve">Transient output item: print time
If the running time equals the print time then the temperatures are printed in the corresponding column.
The heading can be extended by copying from the existing heading.
</t>
        </r>
      </text>
    </comment>
    <comment ref="A14" authorId="0">
      <text>
        <r>
          <rPr>
            <sz val="8"/>
            <color indexed="81"/>
            <rFont val="Tahoma"/>
          </rPr>
          <t>Temperature block item: node name
Input here the name of the node</t>
        </r>
      </text>
    </comment>
    <comment ref="C14" authorId="0">
      <text>
        <r>
          <rPr>
            <sz val="8"/>
            <color indexed="81"/>
            <rFont val="Tahoma"/>
          </rPr>
          <t>Temperature block item: node number
The node number is fixed. Do NOT change the number</t>
        </r>
      </text>
    </comment>
    <comment ref="D14" authorId="0">
      <text>
        <r>
          <rPr>
            <sz val="8"/>
            <color indexed="81"/>
            <rFont val="Tahoma"/>
          </rPr>
          <t>Temperature block item: start temperature
Input the start temperature for the corresponding node here.
At reset, the start temperatures are transferred by the program to column E14..E48 and F14..F48.
At a transient run the start temperatures are at the start time transferred to column E14..E48.
You can copy temperature VALUES from column F14..F48 and use them as start temperature for the next calculation run.</t>
        </r>
      </text>
    </comment>
    <comment ref="E14" authorId="0">
      <text>
        <r>
          <rPr>
            <sz val="8"/>
            <color indexed="81"/>
            <rFont val="Tahoma"/>
          </rPr>
          <t>Temperature block item: Temperature of previous (k-1) iteration step
To check convergence of the iteration process, this temperature can be compared with the temperature of the present (k) iteration step which are displayed in the column at right.
If the process does not converge then change the relaxation factor. If needed activate reset prior to start of the new iteration sequence (do not forget to set the reset switch again to zero).</t>
        </r>
      </text>
    </comment>
    <comment ref="F14" authorId="0">
      <text>
        <r>
          <rPr>
            <sz val="8"/>
            <color indexed="81"/>
            <rFont val="Tahoma"/>
          </rPr>
          <t>Temperature block item: Temperature of present iteration step
DIFFUSE (FLOATING) NODE
If the heat capacity of the node is zero then the node is called "arithmetic node".
The cell contains the formula for calculation of the temperature ('C) of the node.
If needed the formula for calculation of the temperature can be copied from the "storage room" cell F10 or copied from other difuse nodes within the range F14..F48.
To check convergence of the iteration process, this temperature can be compared with the temperature of the previous (k-1) iteration step which are displayed in the column at left.
If the process does not converge then change the relaxation factor. If needed activate reset prior to start of the new iteration sequence (do not forget to set the reset switch again to zero).
BOUNDARY NODE
Input the boundary temperature ('C). This can be a constant temperature or a variable temperature which can be programmed by the user.</t>
        </r>
      </text>
    </comment>
    <comment ref="G14" authorId="0">
      <text>
        <r>
          <rPr>
            <sz val="8"/>
            <color indexed="81"/>
            <rFont val="Tahoma"/>
          </rPr>
          <t>Transient output item: temperature at start time</t>
        </r>
      </text>
    </comment>
    <comment ref="H14" authorId="0">
      <text>
        <r>
          <rPr>
            <sz val="8"/>
            <color indexed="81"/>
            <rFont val="Tahoma"/>
          </rPr>
          <t>Transient output item: temperature print out
If the running time equals the print time then the corresponding temperature is printed in this cell.
The temperature print out range can be extended by copying of the existing temperature print out cell(s).</t>
        </r>
      </text>
    </comment>
    <comment ref="G52" authorId="0">
      <text>
        <r>
          <rPr>
            <sz val="8"/>
            <color indexed="81"/>
            <rFont val="Tahoma"/>
          </rPr>
          <t xml:space="preserve">Transient output item: heading, start time
</t>
        </r>
      </text>
    </comment>
    <comment ref="H52" authorId="0">
      <text>
        <r>
          <rPr>
            <sz val="8"/>
            <color indexed="81"/>
            <rFont val="Tahoma"/>
          </rPr>
          <t xml:space="preserve">Transient output item: print time
If the running time equals the print time then the total powers are printed in the corresponding column.
The heading can be extended by copying from the existing heading.
</t>
        </r>
      </text>
    </comment>
    <comment ref="A54" authorId="0">
      <text>
        <r>
          <rPr>
            <sz val="8"/>
            <color indexed="81"/>
            <rFont val="Tahoma"/>
          </rPr>
          <t>Power block item: node name
The program transfers the node name from the temperature block to the power block.
Do NOT input anything.</t>
        </r>
      </text>
    </comment>
    <comment ref="D54" authorId="0">
      <text>
        <r>
          <rPr>
            <sz val="8"/>
            <color indexed="81"/>
            <rFont val="Tahoma"/>
          </rPr>
          <t>Power block item: internal power
Input here the internal power (W) of the corresponding node.</t>
        </r>
      </text>
    </comment>
    <comment ref="E54" authorId="0">
      <text>
        <r>
          <rPr>
            <sz val="8"/>
            <color indexed="81"/>
            <rFont val="Tahoma"/>
          </rPr>
          <t>Power block item: absorbed power
Input here the absorbed (or whatever type of) power (W) of the corresponding node.</t>
        </r>
      </text>
    </comment>
    <comment ref="F54" authorId="0">
      <text>
        <r>
          <rPr>
            <sz val="8"/>
            <color indexed="81"/>
            <rFont val="Tahoma"/>
          </rPr>
          <t>Power block item: total power
Total power is displayed in this cell. This cell content is NOT used in the calculation.
During the calculation the cell contents of internal- and absorbed power are summed at another place in the work sheet.</t>
        </r>
      </text>
    </comment>
    <comment ref="G54" authorId="0">
      <text>
        <r>
          <rPr>
            <sz val="8"/>
            <color indexed="81"/>
            <rFont val="Tahoma"/>
          </rPr>
          <t>Transient output item: total power at start time</t>
        </r>
      </text>
    </comment>
    <comment ref="H54" authorId="0">
      <text>
        <r>
          <rPr>
            <sz val="8"/>
            <color indexed="81"/>
            <rFont val="Tahoma"/>
          </rPr>
          <t>Transient output item: total power print out
If the running time equals the print time then the corresponding total power is printed in this cell.
The total power print out range can be extended by copying of the existing total power print out cell(s).</t>
        </r>
      </text>
    </comment>
    <comment ref="G93" authorId="0">
      <text>
        <r>
          <rPr>
            <sz val="8"/>
            <color indexed="81"/>
            <rFont val="Tahoma"/>
          </rPr>
          <t xml:space="preserve">Transient output item: heading, start time
</t>
        </r>
      </text>
    </comment>
    <comment ref="H93" authorId="0">
      <text>
        <r>
          <rPr>
            <sz val="8"/>
            <color indexed="81"/>
            <rFont val="Tahoma"/>
          </rPr>
          <t xml:space="preserve">Transient output item: print time
If the running time equals the print time then the heat capacities are printed in the corresponding column.
The heading can be extended by copying from the existing heading.
</t>
        </r>
      </text>
    </comment>
    <comment ref="A95" authorId="0">
      <text>
        <r>
          <rPr>
            <sz val="8"/>
            <color indexed="81"/>
            <rFont val="Tahoma"/>
          </rPr>
          <t>Heat capacity block item: node name
The program transfers the node name from the temperature block to the heat capacity block.
Do NOT input anything.</t>
        </r>
      </text>
    </comment>
    <comment ref="D95" authorId="0">
      <text>
        <r>
          <rPr>
            <sz val="8"/>
            <color indexed="81"/>
            <rFont val="Tahoma"/>
          </rPr>
          <t>Heat capacity block item: heat capacity
Input in this column the heat capacity (J/K) of the relevant nodes = mass * specific heat .
For an arithmetic node, set the heat capacity to zero.
During transient calculation the temperature of the arithmetic node is calculated as if it was steady state. Do not put to many arithmetic nodes in your network! Arithmetic nodes will decrease accuracy of transient calculation, check your results by decreasing the calculation time stepsize!</t>
        </r>
      </text>
    </comment>
    <comment ref="E95" authorId="0">
      <text>
        <r>
          <rPr>
            <sz val="8"/>
            <color indexed="81"/>
            <rFont val="Tahoma"/>
          </rPr>
          <t>Heat capacity block item: ratio timestep/time constant
The program makes an assessment of the ratio between the time step and the time constant of the node. This is input to the calculation of the recommended timestep (cell G6).
If the node is arithmetic, then the cell appears blank.</t>
        </r>
      </text>
    </comment>
    <comment ref="G95" authorId="0">
      <text>
        <r>
          <rPr>
            <sz val="8"/>
            <color indexed="81"/>
            <rFont val="Tahoma"/>
          </rPr>
          <t>Transient output item: heat capacity at start time</t>
        </r>
      </text>
    </comment>
    <comment ref="H95" authorId="0">
      <text>
        <r>
          <rPr>
            <sz val="8"/>
            <color indexed="81"/>
            <rFont val="Tahoma"/>
          </rPr>
          <t>Transient output item: heat capacity print out
If the running time equals the print time then the corresponding heat capacity is printed in this cell.
The heat capacity print out range can be extended by copying of the existing heat capacity print out cell(s).</t>
        </r>
      </text>
    </comment>
    <comment ref="AS132" authorId="0">
      <text>
        <r>
          <rPr>
            <sz val="8"/>
            <color indexed="81"/>
            <rFont val="Tahoma"/>
          </rPr>
          <t>FORBIDDEN AREA
Do NOT input or change anything in this red marked area</t>
        </r>
      </text>
    </comment>
    <comment ref="CD132" authorId="0">
      <text>
        <r>
          <rPr>
            <sz val="8"/>
            <color indexed="81"/>
            <rFont val="Tahoma"/>
          </rPr>
          <t>FORBIDDEN AREA
Do NOT input or change anything in this red marked area</t>
        </r>
      </text>
    </comment>
    <comment ref="C135" authorId="0">
      <text>
        <r>
          <rPr>
            <sz val="8"/>
            <color indexed="81"/>
            <rFont val="Tahoma"/>
          </rPr>
          <t>Conductor block item: index number
Do NOT input anything in the range C135..AK135.</t>
        </r>
      </text>
    </comment>
    <comment ref="A137" authorId="0">
      <text>
        <r>
          <rPr>
            <sz val="8"/>
            <color indexed="81"/>
            <rFont val="Tahoma"/>
          </rPr>
          <t>Conductor block item: index number
Do NOT input anything in the range A137..A171.</t>
        </r>
      </text>
    </comment>
    <comment ref="C137" authorId="0">
      <text>
        <r>
          <rPr>
            <sz val="8"/>
            <color indexed="81"/>
            <rFont val="Tahoma"/>
          </rPr>
          <t>Conductor block item: conductor array
The conductor array is symmetric with zero diagonal elements.
Do NOT input anything in the red marked area.</t>
        </r>
      </text>
    </comment>
    <comment ref="D137" authorId="0">
      <text>
        <r>
          <rPr>
            <sz val="8"/>
            <color indexed="81"/>
            <rFont val="Tahoma"/>
          </rPr>
          <t>Conductor block item: conductor Cij
The conductive coupling (W/K) from node i to node j can be input in the encircled part of the array.
The conductor array is symmetric with zero diagonal elements. The program copies the elements from the upper right- to the lower left part of the array. 
Do NOT input anything in the red marked area of the array.
Cij is defined by: Qij = Cij * (Ti - Tj)
Qij = conductive heat flow (W) from node i to node j
Ti = temperature ('C) of node i
Tj = temperature ('C) of node j</t>
        </r>
      </text>
    </comment>
    <comment ref="AS174" authorId="0">
      <text>
        <r>
          <rPr>
            <sz val="8"/>
            <color indexed="81"/>
            <rFont val="Tahoma"/>
          </rPr>
          <t>FORBIDDEN AREA
Do NOT input or change anything in this red marked area</t>
        </r>
      </text>
    </comment>
    <comment ref="CD174" authorId="0">
      <text>
        <r>
          <rPr>
            <sz val="8"/>
            <color indexed="81"/>
            <rFont val="Tahoma"/>
          </rPr>
          <t>FORBIDDEN AREA
Do NOT input or change anything in this red marked area</t>
        </r>
      </text>
    </comment>
    <comment ref="C176" authorId="0">
      <text>
        <r>
          <rPr>
            <sz val="8"/>
            <color indexed="81"/>
            <rFont val="Tahoma"/>
          </rPr>
          <t>Radiator block item: index number
Do NOT input anything in the range C176..AK176.</t>
        </r>
      </text>
    </comment>
    <comment ref="A178" authorId="0">
      <text>
        <r>
          <rPr>
            <sz val="8"/>
            <color indexed="81"/>
            <rFont val="Tahoma"/>
          </rPr>
          <t>Radiator block item: index number
Do NOT input anything in the range A178..A212.</t>
        </r>
      </text>
    </comment>
    <comment ref="C178" authorId="0">
      <text>
        <r>
          <rPr>
            <sz val="8"/>
            <color indexed="81"/>
            <rFont val="Tahoma"/>
          </rPr>
          <t>Radiator block item: radiator array
The radiator array is symmetric with zero diagonal elements.
Do NOT input anything in the red marked area.</t>
        </r>
      </text>
    </comment>
    <comment ref="D178" authorId="0">
      <text>
        <r>
          <rPr>
            <sz val="8"/>
            <color indexed="81"/>
            <rFont val="Tahoma"/>
          </rPr>
          <t>Radiator block item: radiative coupling Rij
The radiative coupling (m^2) from node i to node j can be input in the encircled part of the array.
The radiator array is symmetric with zero diagonal elements. The program copies the elements from the upper right- to the lower left part of the array. 
Do NOT input anything in the red marked area of the array.
Rij is defined by: Qij = Rij * {(Ti + 273.15)^4 - (Tj + 273.15)^4}
Qij = radiative heat flow (W) from node i to node j
Ti = temperature ('C) of node i
Tj = temperature ('C) of node j</t>
        </r>
      </text>
    </comment>
    <comment ref="AS216" authorId="0">
      <text>
        <r>
          <rPr>
            <sz val="8"/>
            <color indexed="81"/>
            <rFont val="Tahoma"/>
          </rPr>
          <t>FORBIDDEN AREA
Do NOT input or change anything in this red marked area</t>
        </r>
      </text>
    </comment>
    <comment ref="CD216" authorId="0">
      <text>
        <r>
          <rPr>
            <sz val="8"/>
            <color indexed="81"/>
            <rFont val="Tahoma"/>
          </rPr>
          <t>FORBIDDEN AREA
Do NOT input or change anything in this red marked area</t>
        </r>
      </text>
    </comment>
    <comment ref="C218" authorId="0">
      <text>
        <r>
          <rPr>
            <sz val="8"/>
            <color indexed="81"/>
            <rFont val="Tahoma"/>
          </rPr>
          <t>Flow conductor block item: index number
Do NOT input anything in the range C218..AK218.</t>
        </r>
      </text>
    </comment>
    <comment ref="A220" authorId="0">
      <text>
        <r>
          <rPr>
            <sz val="8"/>
            <color indexed="81"/>
            <rFont val="Tahoma"/>
          </rPr>
          <t>Flow conductor block item: index number
Do NOT input anything in the range A220..A254.</t>
        </r>
      </text>
    </comment>
    <comment ref="C220" authorId="0">
      <text>
        <r>
          <rPr>
            <sz val="8"/>
            <color indexed="81"/>
            <rFont val="Tahoma"/>
          </rPr>
          <t>Flow conductor block item: flow conductor Cphij
The flow conductor (W/K) can be input in this array. Note that the array is NOT symmetric.
The flow conductor is defined by: Qij = Cphij * (Ti - Tj)
Qij = heat (W) transported by the fluid from the upstream node i to the down stream node j
Cphij = mass flow rate (kg/s) * specific heat (J/kgK)of the fluid
Ti = temperature ('C) of fluid at upstream node i
Tj = temperature ('C) of fluid at downstream node j</t>
        </r>
      </text>
    </comment>
    <comment ref="AS255" authorId="0">
      <text>
        <r>
          <rPr>
            <sz val="8"/>
            <color indexed="81"/>
            <rFont val="Tahoma"/>
          </rPr>
          <t>FORBIDDEN AREA
Do NOT input or change anything in this red marked area</t>
        </r>
      </text>
    </comment>
    <comment ref="CD255" authorId="0">
      <text>
        <r>
          <rPr>
            <sz val="8"/>
            <color indexed="81"/>
            <rFont val="Tahoma"/>
          </rPr>
          <t>FORBIDDEN AREA
Do NOT input or change anything in this red marked area</t>
        </r>
      </text>
    </comment>
  </commentList>
</comments>
</file>

<file path=xl/sharedStrings.xml><?xml version="1.0" encoding="utf-8"?>
<sst xmlns="http://schemas.openxmlformats.org/spreadsheetml/2006/main" count="807" uniqueCount="172">
  <si>
    <t>THERMAL ANALYSER MEGA</t>
  </si>
  <si>
    <t>Model name</t>
  </si>
  <si>
    <t>Case description</t>
  </si>
  <si>
    <t>Reset</t>
  </si>
  <si>
    <t>(if = 1 then reset is on)</t>
  </si>
  <si>
    <t>STEP BY STEP</t>
  </si>
  <si>
    <t>Relax.fac</t>
  </si>
  <si>
    <t>(if = 0 then no relaxation)</t>
  </si>
  <si>
    <t>(Approx.0.2. Set to 0.9 if flow conductors are present)</t>
  </si>
  <si>
    <t>Steady state</t>
  </si>
  <si>
    <t>(if = 1 then steady state- else transient run)</t>
  </si>
  <si>
    <t>Timestep</t>
  </si>
  <si>
    <t>( recommended time step =&lt;</t>
  </si>
  <si>
    <t>)</t>
  </si>
  <si>
    <t>Starttime</t>
  </si>
  <si>
    <t>Endtime</t>
  </si>
  <si>
    <t xml:space="preserve">     Running time=</t>
  </si>
  <si>
    <t>Prt.interv</t>
  </si>
  <si>
    <t>===&gt; Set number of recalc.steps on:</t>
  </si>
  <si>
    <t>&lt;===</t>
  </si>
  <si>
    <t>Node</t>
  </si>
  <si>
    <t>Start</t>
  </si>
  <si>
    <t>Old</t>
  </si>
  <si>
    <t>Calc.</t>
  </si>
  <si>
    <t>Time--&gt;</t>
  </si>
  <si>
    <t>No.</t>
  </si>
  <si>
    <t>temp.</t>
  </si>
  <si>
    <t>name</t>
  </si>
  <si>
    <t>i</t>
  </si>
  <si>
    <t>Ti</t>
  </si>
  <si>
    <t>Ti(k-1)</t>
  </si>
  <si>
    <t>Tik</t>
  </si>
  <si>
    <t>Ti(t)</t>
  </si>
  <si>
    <t>Node 1</t>
  </si>
  <si>
    <t>Node 2</t>
  </si>
  <si>
    <t>Etc.</t>
  </si>
  <si>
    <t>Absorbed</t>
  </si>
  <si>
    <t>Calcul.</t>
  </si>
  <si>
    <t>no.</t>
  </si>
  <si>
    <t>Intern.</t>
  </si>
  <si>
    <t>extern.</t>
  </si>
  <si>
    <t>total</t>
  </si>
  <si>
    <t>power</t>
  </si>
  <si>
    <t>Qi(t)total</t>
  </si>
  <si>
    <t>Heat</t>
  </si>
  <si>
    <t>Dt/tau</t>
  </si>
  <si>
    <t xml:space="preserve"> </t>
  </si>
  <si>
    <t>cap.</t>
  </si>
  <si>
    <t>mCpi</t>
  </si>
  <si>
    <t>(1-Omegi)</t>
  </si>
  <si>
    <t>Conductor array. Fill in part above diagonal.</t>
  </si>
  <si>
    <t>Cij</t>
  </si>
  <si>
    <t>{Rij*sigma*(Tj^2+Ti^2)*(Tj+Ti)+Cij}*Tj</t>
  </si>
  <si>
    <t>j</t>
  </si>
  <si>
    <t>sumj Cij</t>
  </si>
  <si>
    <t xml:space="preserve">Sumj </t>
  </si>
  <si>
    <t>|</t>
  </si>
  <si>
    <t>---------</t>
  </si>
  <si>
    <t>Radiator array. Fill in part above diagonal.</t>
  </si>
  <si>
    <t>Rij</t>
  </si>
  <si>
    <t>!</t>
  </si>
  <si>
    <t>Rij*sigma*(Tj^2+Ti^2)*(Tj+Ti)</t>
  </si>
  <si>
    <t>sum</t>
  </si>
  <si>
    <t>Flow conductor array. Column number is up-stream node.</t>
  </si>
  <si>
    <t>Note, this array is NOT symmetrical!</t>
  </si>
  <si>
    <t>Cphij</t>
  </si>
  <si>
    <t>sumj Cphij</t>
  </si>
  <si>
    <t>-Cphij*(Ti-Tj)</t>
  </si>
  <si>
    <t>Sum j</t>
  </si>
  <si>
    <t>HEAT BALANCE SUMMARY</t>
  </si>
  <si>
    <t xml:space="preserve">Heat balance of node: </t>
  </si>
  <si>
    <t>Temperature:</t>
  </si>
  <si>
    <t>°C</t>
  </si>
  <si>
    <t>K</t>
  </si>
  <si>
    <t>Heat capacity:</t>
  </si>
  <si>
    <t>J/K</t>
  </si>
  <si>
    <t>Running time:</t>
  </si>
  <si>
    <t>Heat flow</t>
  </si>
  <si>
    <t>in (W)</t>
  </si>
  <si>
    <t>out (W)</t>
  </si>
  <si>
    <t>Internal power</t>
  </si>
  <si>
    <t>External power</t>
  </si>
  <si>
    <t>Conductive total</t>
  </si>
  <si>
    <t>Radiative total</t>
  </si>
  <si>
    <t>Convective total</t>
  </si>
  <si>
    <t>Grand total</t>
  </si>
  <si>
    <t>Inbalance:</t>
  </si>
  <si>
    <t>W. Relative:</t>
  </si>
  <si>
    <t>%</t>
  </si>
  <si>
    <t>Temperature</t>
  </si>
  <si>
    <t>Conductive heat flows</t>
  </si>
  <si>
    <t>Radiative heat flows</t>
  </si>
  <si>
    <t>Convective heat flows</t>
  </si>
  <si>
    <t xml:space="preserve"> name</t>
  </si>
  <si>
    <t>Coupling</t>
  </si>
  <si>
    <t>Linear Interpolation</t>
  </si>
  <si>
    <t>Temp. ('C) =</t>
  </si>
  <si>
    <t>Property(T) =</t>
  </si>
  <si>
    <t>Property</t>
  </si>
  <si>
    <t>('C)</t>
  </si>
  <si>
    <t>m</t>
  </si>
  <si>
    <t>b</t>
  </si>
  <si>
    <t>Estimate of Gebhart factors for maximum 5 grey surfaces forming an enclosure</t>
  </si>
  <si>
    <t>Control parameters</t>
  </si>
  <si>
    <t>Set to zero to start calculation and</t>
  </si>
  <si>
    <t>press F9 untill convergence.</t>
  </si>
  <si>
    <t>Set to 1 to reset.</t>
  </si>
  <si>
    <t>Optical properties</t>
  </si>
  <si>
    <t>Epsilon</t>
  </si>
  <si>
    <t>Refl.</t>
  </si>
  <si>
    <t>Viewfactors</t>
  </si>
  <si>
    <t>SUM</t>
  </si>
  <si>
    <t>Gebhart old</t>
  </si>
  <si>
    <t>Gebhart new</t>
  </si>
  <si>
    <t>WARNING</t>
  </si>
  <si>
    <t>Dimentions</t>
  </si>
  <si>
    <t>x</t>
  </si>
  <si>
    <t>y</t>
  </si>
  <si>
    <t>z</t>
  </si>
  <si>
    <t>along velocity</t>
  </si>
  <si>
    <t>cross velocity</t>
  </si>
  <si>
    <t>nadir</t>
  </si>
  <si>
    <t>t</t>
  </si>
  <si>
    <t>wall thickness</t>
  </si>
  <si>
    <t>Plates</t>
  </si>
  <si>
    <t>Laser hole</t>
  </si>
  <si>
    <t>Top plate</t>
  </si>
  <si>
    <t>Leading Edge</t>
  </si>
  <si>
    <t>Trailing Edge</t>
  </si>
  <si>
    <t>Starboard</t>
  </si>
  <si>
    <t>Larboard</t>
  </si>
  <si>
    <t>Area</t>
  </si>
  <si>
    <t>Density</t>
  </si>
  <si>
    <t>Volume</t>
  </si>
  <si>
    <t>Mass</t>
  </si>
  <si>
    <t>Total</t>
  </si>
  <si>
    <t>alpha</t>
  </si>
  <si>
    <t>epsilon</t>
  </si>
  <si>
    <t>View factor to Earth</t>
  </si>
  <si>
    <t>0 deg</t>
  </si>
  <si>
    <t>Height</t>
  </si>
  <si>
    <t>km</t>
  </si>
  <si>
    <t>Orbital period</t>
  </si>
  <si>
    <t>s</t>
  </si>
  <si>
    <t>Eclipse time</t>
  </si>
  <si>
    <t>90 deg</t>
  </si>
  <si>
    <t>View factor to Sun</t>
  </si>
  <si>
    <t>Degrees</t>
  </si>
  <si>
    <t>Time</t>
  </si>
  <si>
    <t>Sun</t>
  </si>
  <si>
    <t>Earth</t>
  </si>
  <si>
    <t>1E</t>
  </si>
  <si>
    <t>2E</t>
  </si>
  <si>
    <t>3E</t>
  </si>
  <si>
    <t>4E</t>
  </si>
  <si>
    <t>5E</t>
  </si>
  <si>
    <t>6E</t>
  </si>
  <si>
    <t>1S</t>
  </si>
  <si>
    <t>2S</t>
  </si>
  <si>
    <t>3S</t>
  </si>
  <si>
    <t>4S</t>
  </si>
  <si>
    <t>5S</t>
  </si>
  <si>
    <t>6S</t>
  </si>
  <si>
    <t>State</t>
  </si>
  <si>
    <t>Solar constant</t>
  </si>
  <si>
    <t>W/m^2</t>
  </si>
  <si>
    <t>Earth radiation</t>
  </si>
  <si>
    <t>Earth albedo</t>
  </si>
  <si>
    <t>Space</t>
  </si>
  <si>
    <t xml:space="preserve">Orbit angle = </t>
  </si>
  <si>
    <t>degrees</t>
  </si>
  <si>
    <t>Heat const.</t>
  </si>
</sst>
</file>

<file path=xl/styles.xml><?xml version="1.0" encoding="utf-8"?>
<styleSheet xmlns="http://schemas.openxmlformats.org/spreadsheetml/2006/main">
  <numFmts count="3">
    <numFmt numFmtId="164" formatCode="General_)"/>
    <numFmt numFmtId="165" formatCode="0.00_)"/>
    <numFmt numFmtId="166" formatCode="0.0000"/>
  </numFmts>
  <fonts count="13">
    <font>
      <sz val="12"/>
      <name val="Helv"/>
    </font>
    <font>
      <b/>
      <sz val="10"/>
      <name val="Arial"/>
    </font>
    <font>
      <sz val="10"/>
      <name val="Arial"/>
    </font>
    <font>
      <b/>
      <sz val="12"/>
      <name val="Helv"/>
    </font>
    <font>
      <b/>
      <sz val="14"/>
      <name val="Helv"/>
    </font>
    <font>
      <b/>
      <u/>
      <sz val="12"/>
      <name val="Helv"/>
    </font>
    <font>
      <i/>
      <sz val="12"/>
      <name val="Helv"/>
    </font>
    <font>
      <b/>
      <sz val="14"/>
      <name val="Arial"/>
      <family val="2"/>
    </font>
    <font>
      <sz val="8"/>
      <color indexed="81"/>
      <name val="Tahoma"/>
    </font>
    <font>
      <sz val="14"/>
      <color indexed="81"/>
      <name val="Tahoma"/>
      <family val="2"/>
    </font>
    <font>
      <sz val="16"/>
      <color indexed="81"/>
      <name val="Tahoma"/>
      <family val="2"/>
    </font>
    <font>
      <sz val="8"/>
      <name val="Helv"/>
    </font>
    <font>
      <sz val="12"/>
      <color indexed="81"/>
      <name val="Tahoma"/>
      <family val="2"/>
    </font>
  </fonts>
  <fills count="4">
    <fill>
      <patternFill patternType="none"/>
    </fill>
    <fill>
      <patternFill patternType="gray125"/>
    </fill>
    <fill>
      <patternFill patternType="solid">
        <fgColor indexed="29"/>
        <bgColor indexed="64"/>
      </patternFill>
    </fill>
    <fill>
      <patternFill patternType="solid">
        <fgColor theme="5" tint="0.79998168889431442"/>
        <bgColor indexed="64"/>
      </patternFill>
    </fill>
  </fills>
  <borders count="44">
    <border>
      <left/>
      <right/>
      <top/>
      <bottom/>
      <diagonal/>
    </border>
    <border>
      <left style="thin">
        <color indexed="8"/>
      </left>
      <right/>
      <top/>
      <bottom style="thin">
        <color indexed="8"/>
      </bottom>
      <diagonal/>
    </border>
    <border>
      <left/>
      <right/>
      <top style="thin">
        <color indexed="8"/>
      </top>
      <bottom/>
      <diagonal/>
    </border>
    <border>
      <left style="thin">
        <color indexed="8"/>
      </left>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style="thin">
        <color indexed="64"/>
      </left>
      <right style="thin">
        <color indexed="64"/>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double">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bottom style="medium">
        <color indexed="64"/>
      </bottom>
      <diagonal/>
    </border>
  </borders>
  <cellStyleXfs count="2">
    <xf numFmtId="164" fontId="0" fillId="0" borderId="0"/>
    <xf numFmtId="0" fontId="2" fillId="0" borderId="0"/>
  </cellStyleXfs>
  <cellXfs count="126">
    <xf numFmtId="164" fontId="0" fillId="0" borderId="0" xfId="0"/>
    <xf numFmtId="164" fontId="0" fillId="0" borderId="0" xfId="0" applyAlignment="1" applyProtection="1">
      <alignment horizontal="left"/>
    </xf>
    <xf numFmtId="164" fontId="0" fillId="0" borderId="0" xfId="0" applyProtection="1"/>
    <xf numFmtId="164" fontId="0" fillId="0" borderId="0" xfId="0" applyAlignment="1" applyProtection="1">
      <alignment horizontal="center"/>
    </xf>
    <xf numFmtId="164" fontId="0" fillId="0" borderId="0" xfId="0" quotePrefix="1" applyAlignment="1" applyProtection="1">
      <alignment horizontal="right"/>
    </xf>
    <xf numFmtId="164" fontId="0" fillId="0" borderId="0" xfId="0" applyAlignment="1" applyProtection="1">
      <alignment horizontal="right"/>
    </xf>
    <xf numFmtId="164" fontId="0" fillId="0" borderId="0" xfId="0" applyBorder="1"/>
    <xf numFmtId="164" fontId="0" fillId="0" borderId="1" xfId="0" applyBorder="1"/>
    <xf numFmtId="164" fontId="0" fillId="0" borderId="2" xfId="0" applyBorder="1"/>
    <xf numFmtId="164" fontId="0" fillId="0" borderId="3" xfId="0" applyBorder="1" applyAlignment="1" applyProtection="1">
      <alignment horizontal="left"/>
    </xf>
    <xf numFmtId="164" fontId="0" fillId="0" borderId="4" xfId="0" applyBorder="1" applyProtection="1"/>
    <xf numFmtId="164" fontId="0" fillId="0" borderId="5" xfId="0" applyBorder="1" applyProtection="1"/>
    <xf numFmtId="164" fontId="0" fillId="0" borderId="6" xfId="0" applyBorder="1" applyProtection="1"/>
    <xf numFmtId="164" fontId="0" fillId="0" borderId="3" xfId="0" applyBorder="1" applyProtection="1"/>
    <xf numFmtId="164" fontId="0" fillId="0" borderId="2" xfId="0" applyBorder="1" applyProtection="1"/>
    <xf numFmtId="164" fontId="0" fillId="0" borderId="1" xfId="0" applyBorder="1" applyProtection="1"/>
    <xf numFmtId="164" fontId="0" fillId="0" borderId="0" xfId="0" applyBorder="1" applyProtection="1"/>
    <xf numFmtId="164" fontId="0" fillId="0" borderId="0" xfId="0" quotePrefix="1" applyBorder="1"/>
    <xf numFmtId="164" fontId="0" fillId="0" borderId="7" xfId="0" applyBorder="1" applyProtection="1"/>
    <xf numFmtId="164" fontId="0" fillId="0" borderId="8" xfId="0" applyBorder="1" applyProtection="1"/>
    <xf numFmtId="164" fontId="0" fillId="0" borderId="9" xfId="0" applyBorder="1" applyProtection="1"/>
    <xf numFmtId="164" fontId="0" fillId="0" borderId="10" xfId="0" applyBorder="1"/>
    <xf numFmtId="164" fontId="0" fillId="0" borderId="11" xfId="0" applyBorder="1"/>
    <xf numFmtId="164" fontId="0" fillId="0" borderId="12" xfId="0" applyBorder="1"/>
    <xf numFmtId="164" fontId="0" fillId="0" borderId="12" xfId="0" quotePrefix="1" applyBorder="1"/>
    <xf numFmtId="164" fontId="0" fillId="0" borderId="9" xfId="0" applyBorder="1"/>
    <xf numFmtId="164" fontId="0" fillId="0" borderId="13" xfId="0" applyBorder="1"/>
    <xf numFmtId="164" fontId="0" fillId="0" borderId="14" xfId="0" applyBorder="1" applyAlignment="1" applyProtection="1">
      <alignment horizontal="right"/>
    </xf>
    <xf numFmtId="164" fontId="0" fillId="0" borderId="7" xfId="0" applyBorder="1" applyAlignment="1" applyProtection="1">
      <alignment horizontal="left"/>
    </xf>
    <xf numFmtId="164" fontId="0" fillId="0" borderId="8" xfId="0" applyBorder="1"/>
    <xf numFmtId="165" fontId="0" fillId="0" borderId="7" xfId="0" applyNumberFormat="1" applyBorder="1" applyProtection="1"/>
    <xf numFmtId="165" fontId="0" fillId="0" borderId="8" xfId="0" applyNumberFormat="1" applyBorder="1" applyProtection="1"/>
    <xf numFmtId="164" fontId="0" fillId="0" borderId="15" xfId="0" applyBorder="1" applyProtection="1"/>
    <xf numFmtId="164" fontId="0" fillId="0" borderId="16" xfId="0" applyBorder="1" applyProtection="1"/>
    <xf numFmtId="164" fontId="0" fillId="0" borderId="11" xfId="0" applyBorder="1" applyProtection="1"/>
    <xf numFmtId="164" fontId="0" fillId="0" borderId="10" xfId="0" applyBorder="1" applyProtection="1"/>
    <xf numFmtId="164" fontId="0" fillId="0" borderId="0" xfId="0" applyAlignment="1">
      <alignment horizontal="center"/>
    </xf>
    <xf numFmtId="164" fontId="0" fillId="0" borderId="14" xfId="0" applyBorder="1" applyAlignment="1" applyProtection="1">
      <alignment horizontal="center"/>
    </xf>
    <xf numFmtId="164" fontId="0" fillId="0" borderId="17" xfId="0" applyBorder="1"/>
    <xf numFmtId="164" fontId="0" fillId="0" borderId="8" xfId="0" applyBorder="1" applyAlignment="1" applyProtection="1">
      <alignment horizontal="left"/>
    </xf>
    <xf numFmtId="164" fontId="0" fillId="0" borderId="9" xfId="0" applyBorder="1" applyAlignment="1" applyProtection="1">
      <alignment horizontal="left"/>
    </xf>
    <xf numFmtId="164" fontId="0" fillId="2" borderId="0" xfId="0" applyFill="1" applyProtection="1"/>
    <xf numFmtId="164" fontId="0" fillId="2" borderId="0" xfId="0" quotePrefix="1" applyFill="1" applyBorder="1"/>
    <xf numFmtId="164" fontId="0" fillId="2" borderId="0" xfId="0" applyFill="1" applyBorder="1"/>
    <xf numFmtId="164" fontId="0" fillId="2" borderId="0" xfId="0" applyFill="1"/>
    <xf numFmtId="164" fontId="0" fillId="2" borderId="0" xfId="0" applyFill="1" applyAlignment="1" applyProtection="1">
      <alignment horizontal="left"/>
    </xf>
    <xf numFmtId="164" fontId="0" fillId="2" borderId="0" xfId="0" applyFill="1" applyAlignment="1" applyProtection="1">
      <alignment horizontal="center"/>
    </xf>
    <xf numFmtId="164" fontId="3" fillId="0" borderId="0" xfId="0" applyFont="1"/>
    <xf numFmtId="164" fontId="0" fillId="0" borderId="0" xfId="0" applyFill="1" applyProtection="1"/>
    <xf numFmtId="164" fontId="4" fillId="0" borderId="0" xfId="0" applyFont="1"/>
    <xf numFmtId="164" fontId="0" fillId="0" borderId="0" xfId="0" applyAlignment="1">
      <alignment horizontal="right"/>
    </xf>
    <xf numFmtId="164" fontId="0" fillId="0" borderId="10" xfId="0" applyBorder="1" applyAlignment="1">
      <alignment horizontal="center"/>
    </xf>
    <xf numFmtId="164" fontId="0" fillId="0" borderId="14" xfId="0" applyBorder="1"/>
    <xf numFmtId="164" fontId="0" fillId="0" borderId="13" xfId="0" applyBorder="1" applyAlignment="1">
      <alignment horizontal="center"/>
    </xf>
    <xf numFmtId="164" fontId="0" fillId="0" borderId="17" xfId="0" applyBorder="1" applyAlignment="1">
      <alignment horizontal="center"/>
    </xf>
    <xf numFmtId="164" fontId="0" fillId="0" borderId="18" xfId="0" applyBorder="1"/>
    <xf numFmtId="164" fontId="0" fillId="0" borderId="8" xfId="0" applyBorder="1" applyAlignment="1">
      <alignment horizontal="center"/>
    </xf>
    <xf numFmtId="164" fontId="0" fillId="0" borderId="9" xfId="0" applyBorder="1" applyAlignment="1">
      <alignment horizontal="center"/>
    </xf>
    <xf numFmtId="164" fontId="0" fillId="0" borderId="19" xfId="0" applyBorder="1"/>
    <xf numFmtId="164" fontId="0" fillId="0" borderId="20" xfId="0" applyBorder="1" applyAlignment="1">
      <alignment horizontal="left"/>
    </xf>
    <xf numFmtId="164" fontId="0" fillId="0" borderId="20" xfId="0" applyBorder="1"/>
    <xf numFmtId="164" fontId="0" fillId="0" borderId="21" xfId="0" applyBorder="1" applyAlignment="1">
      <alignment horizontal="center"/>
    </xf>
    <xf numFmtId="164" fontId="0" fillId="0" borderId="22" xfId="0" applyBorder="1" applyAlignment="1">
      <alignment horizontal="center"/>
    </xf>
    <xf numFmtId="164" fontId="0" fillId="0" borderId="23" xfId="0" applyBorder="1"/>
    <xf numFmtId="164" fontId="0" fillId="0" borderId="24" xfId="0" applyBorder="1" applyAlignment="1">
      <alignment horizontal="center"/>
    </xf>
    <xf numFmtId="164" fontId="0" fillId="0" borderId="25" xfId="0" applyBorder="1"/>
    <xf numFmtId="164" fontId="0" fillId="0" borderId="26" xfId="0" applyBorder="1" applyAlignment="1">
      <alignment horizontal="center"/>
    </xf>
    <xf numFmtId="164" fontId="0" fillId="0" borderId="27" xfId="0" applyBorder="1"/>
    <xf numFmtId="164" fontId="0" fillId="0" borderId="28" xfId="0" applyBorder="1" applyAlignment="1">
      <alignment horizontal="center"/>
    </xf>
    <xf numFmtId="164" fontId="0" fillId="0" borderId="26" xfId="0" applyBorder="1"/>
    <xf numFmtId="164" fontId="0" fillId="0" borderId="29" xfId="0" applyBorder="1"/>
    <xf numFmtId="164" fontId="0" fillId="0" borderId="30" xfId="0" applyBorder="1" applyAlignment="1">
      <alignment horizontal="center"/>
    </xf>
    <xf numFmtId="164" fontId="0" fillId="0" borderId="30" xfId="0" applyBorder="1"/>
    <xf numFmtId="164" fontId="0" fillId="0" borderId="31" xfId="0" applyBorder="1"/>
    <xf numFmtId="164" fontId="0" fillId="0" borderId="12" xfId="0" applyBorder="1" applyAlignment="1">
      <alignment horizontal="center"/>
    </xf>
    <xf numFmtId="164" fontId="0" fillId="0" borderId="11" xfId="0" applyBorder="1" applyAlignment="1">
      <alignment horizontal="center"/>
    </xf>
    <xf numFmtId="164" fontId="0" fillId="0" borderId="32" xfId="0" applyBorder="1"/>
    <xf numFmtId="164" fontId="0" fillId="0" borderId="21" xfId="0" applyBorder="1"/>
    <xf numFmtId="164" fontId="0" fillId="0" borderId="33" xfId="0" applyBorder="1" applyAlignment="1">
      <alignment horizontal="centerContinuous"/>
    </xf>
    <xf numFmtId="164" fontId="0" fillId="0" borderId="34" xfId="0" applyBorder="1" applyAlignment="1">
      <alignment horizontal="centerContinuous"/>
    </xf>
    <xf numFmtId="164" fontId="0" fillId="0" borderId="35" xfId="0" applyBorder="1" applyAlignment="1">
      <alignment horizontal="centerContinuous"/>
    </xf>
    <xf numFmtId="164" fontId="0" fillId="0" borderId="36" xfId="0" applyBorder="1" applyAlignment="1">
      <alignment horizontal="centerContinuous"/>
    </xf>
    <xf numFmtId="164" fontId="0" fillId="0" borderId="37" xfId="0" applyBorder="1"/>
    <xf numFmtId="164" fontId="0" fillId="0" borderId="38" xfId="0" applyBorder="1" applyAlignment="1">
      <alignment horizontal="center"/>
    </xf>
    <xf numFmtId="164" fontId="0" fillId="0" borderId="39" xfId="0" applyBorder="1" applyAlignment="1">
      <alignment horizontal="center"/>
    </xf>
    <xf numFmtId="164" fontId="0" fillId="0" borderId="40" xfId="0" applyBorder="1" applyAlignment="1">
      <alignment horizontal="center"/>
    </xf>
    <xf numFmtId="164" fontId="0" fillId="0" borderId="41" xfId="0" applyBorder="1" applyAlignment="1">
      <alignment horizontal="center"/>
    </xf>
    <xf numFmtId="164" fontId="0" fillId="0" borderId="42" xfId="0" applyBorder="1" applyAlignment="1">
      <alignment horizontal="center"/>
    </xf>
    <xf numFmtId="164" fontId="0" fillId="0" borderId="20" xfId="0" applyBorder="1" applyAlignment="1">
      <alignment horizontal="centerContinuous"/>
    </xf>
    <xf numFmtId="2" fontId="0" fillId="0" borderId="0" xfId="0" applyNumberFormat="1" applyBorder="1" applyAlignment="1">
      <alignment horizontal="center"/>
    </xf>
    <xf numFmtId="2" fontId="0" fillId="0" borderId="43" xfId="0" applyNumberFormat="1" applyBorder="1" applyAlignment="1">
      <alignment horizontal="center"/>
    </xf>
    <xf numFmtId="164" fontId="0" fillId="2" borderId="8" xfId="0" applyFill="1" applyBorder="1" applyProtection="1"/>
    <xf numFmtId="2" fontId="0" fillId="0" borderId="10" xfId="0" applyNumberFormat="1" applyBorder="1" applyAlignment="1">
      <alignment horizontal="center"/>
    </xf>
    <xf numFmtId="2" fontId="0" fillId="0" borderId="40" xfId="0" applyNumberFormat="1" applyBorder="1" applyAlignment="1">
      <alignment horizontal="center"/>
    </xf>
    <xf numFmtId="0" fontId="2" fillId="0" borderId="0" xfId="1"/>
    <xf numFmtId="0" fontId="2" fillId="0" borderId="17" xfId="1" applyBorder="1" applyAlignment="1">
      <alignment horizontal="left"/>
    </xf>
    <xf numFmtId="2" fontId="2" fillId="0" borderId="0" xfId="1" applyNumberFormat="1" applyAlignment="1">
      <alignment horizontal="center"/>
    </xf>
    <xf numFmtId="0" fontId="2" fillId="0" borderId="0" xfId="1" applyAlignment="1">
      <alignment horizontal="left"/>
    </xf>
    <xf numFmtId="0" fontId="2" fillId="0" borderId="0" xfId="1" applyAlignment="1">
      <alignment horizontal="center"/>
    </xf>
    <xf numFmtId="0" fontId="2" fillId="2" borderId="0" xfId="1" applyFill="1" applyAlignment="1">
      <alignment horizontal="center"/>
    </xf>
    <xf numFmtId="0" fontId="2" fillId="0" borderId="0" xfId="1" applyBorder="1" applyAlignment="1">
      <alignment horizontal="center"/>
    </xf>
    <xf numFmtId="2" fontId="2" fillId="0" borderId="0" xfId="1" applyNumberFormat="1" applyBorder="1" applyAlignment="1">
      <alignment horizontal="center"/>
    </xf>
    <xf numFmtId="0" fontId="2" fillId="2" borderId="0" xfId="1" applyFill="1" applyBorder="1" applyAlignment="1">
      <alignment horizontal="center"/>
    </xf>
    <xf numFmtId="166" fontId="2" fillId="0" borderId="0" xfId="1" applyNumberFormat="1" applyAlignment="1">
      <alignment horizontal="center"/>
    </xf>
    <xf numFmtId="0" fontId="1" fillId="0" borderId="0" xfId="1" applyFont="1"/>
    <xf numFmtId="164" fontId="4" fillId="0" borderId="0" xfId="0" applyFont="1" applyAlignment="1" applyProtection="1">
      <alignment horizontal="left"/>
    </xf>
    <xf numFmtId="164" fontId="5" fillId="0" borderId="0" xfId="0" applyFont="1" applyAlignment="1" applyProtection="1">
      <alignment horizontal="left"/>
    </xf>
    <xf numFmtId="164" fontId="3" fillId="0" borderId="0" xfId="0" applyFont="1" applyAlignment="1" applyProtection="1">
      <alignment horizontal="left"/>
    </xf>
    <xf numFmtId="164" fontId="0" fillId="0" borderId="17" xfId="0" applyBorder="1" applyProtection="1"/>
    <xf numFmtId="164" fontId="6" fillId="0" borderId="0" xfId="0" applyFont="1"/>
    <xf numFmtId="164" fontId="3" fillId="0" borderId="0" xfId="0" applyFont="1" applyProtection="1"/>
    <xf numFmtId="0" fontId="7" fillId="0" borderId="0" xfId="1" applyFont="1"/>
    <xf numFmtId="164" fontId="0" fillId="0" borderId="22" xfId="0" applyBorder="1"/>
    <xf numFmtId="164" fontId="0" fillId="0" borderId="43" xfId="0" applyBorder="1"/>
    <xf numFmtId="164" fontId="0" fillId="0" borderId="41" xfId="0" applyBorder="1"/>
    <xf numFmtId="164" fontId="0" fillId="3" borderId="43" xfId="0" applyFill="1" applyBorder="1"/>
    <xf numFmtId="164" fontId="0" fillId="3" borderId="20" xfId="0" applyFill="1" applyBorder="1"/>
    <xf numFmtId="164" fontId="0" fillId="3" borderId="0" xfId="0" applyFill="1" applyBorder="1"/>
    <xf numFmtId="1" fontId="0" fillId="0" borderId="0" xfId="0" applyNumberFormat="1"/>
    <xf numFmtId="1" fontId="0" fillId="3" borderId="0" xfId="0" applyNumberFormat="1" applyFill="1"/>
    <xf numFmtId="1" fontId="0" fillId="3" borderId="0" xfId="0" applyNumberFormat="1" applyFill="1" applyBorder="1"/>
    <xf numFmtId="164" fontId="0" fillId="3" borderId="0" xfId="0" applyFill="1"/>
    <xf numFmtId="2" fontId="0" fillId="3" borderId="0" xfId="0" applyNumberFormat="1" applyFill="1"/>
    <xf numFmtId="2" fontId="0" fillId="3" borderId="0" xfId="0" applyNumberFormat="1" applyFill="1" applyBorder="1"/>
    <xf numFmtId="1" fontId="0" fillId="0" borderId="5" xfId="0" applyNumberFormat="1" applyBorder="1" applyProtection="1"/>
    <xf numFmtId="164" fontId="0" fillId="0" borderId="43" xfId="0" applyFill="1" applyBorder="1"/>
  </cellXfs>
  <cellStyles count="2">
    <cellStyle name="Normal_Interpol" xfId="1"/>
    <cellStyle name="Standaard"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lang val="nl-NL"/>
  <c:chart>
    <c:plotArea>
      <c:layout/>
      <c:lineChart>
        <c:grouping val="standard"/>
        <c:ser>
          <c:idx val="0"/>
          <c:order val="0"/>
          <c:tx>
            <c:strRef>
              <c:f>Calculation!$A$14</c:f>
              <c:strCache>
                <c:ptCount val="1"/>
                <c:pt idx="0">
                  <c:v>Laser hole</c:v>
                </c:pt>
              </c:strCache>
            </c:strRef>
          </c:tx>
          <c:marker>
            <c:symbol val="none"/>
          </c:marker>
          <c:cat>
            <c:numRef>
              <c:f>Calculation!$G$12:$CW$12</c:f>
              <c:numCache>
                <c:formatCode>Standaard</c:formatCode>
                <c:ptCount val="95"/>
                <c:pt idx="0">
                  <c:v>0</c:v>
                </c:pt>
                <c:pt idx="1">
                  <c:v>60</c:v>
                </c:pt>
                <c:pt idx="2">
                  <c:v>120</c:v>
                </c:pt>
                <c:pt idx="3">
                  <c:v>180</c:v>
                </c:pt>
                <c:pt idx="4">
                  <c:v>240</c:v>
                </c:pt>
                <c:pt idx="5">
                  <c:v>300</c:v>
                </c:pt>
                <c:pt idx="6">
                  <c:v>360</c:v>
                </c:pt>
                <c:pt idx="7">
                  <c:v>420</c:v>
                </c:pt>
                <c:pt idx="8">
                  <c:v>480</c:v>
                </c:pt>
                <c:pt idx="9">
                  <c:v>540</c:v>
                </c:pt>
                <c:pt idx="10">
                  <c:v>600</c:v>
                </c:pt>
                <c:pt idx="11">
                  <c:v>660</c:v>
                </c:pt>
                <c:pt idx="12">
                  <c:v>720</c:v>
                </c:pt>
                <c:pt idx="13">
                  <c:v>780</c:v>
                </c:pt>
                <c:pt idx="14">
                  <c:v>840</c:v>
                </c:pt>
                <c:pt idx="15">
                  <c:v>900</c:v>
                </c:pt>
                <c:pt idx="16">
                  <c:v>960</c:v>
                </c:pt>
                <c:pt idx="17">
                  <c:v>1020</c:v>
                </c:pt>
                <c:pt idx="18">
                  <c:v>1080</c:v>
                </c:pt>
                <c:pt idx="19">
                  <c:v>1140</c:v>
                </c:pt>
                <c:pt idx="20">
                  <c:v>1200</c:v>
                </c:pt>
                <c:pt idx="21">
                  <c:v>1260</c:v>
                </c:pt>
                <c:pt idx="22">
                  <c:v>1320</c:v>
                </c:pt>
                <c:pt idx="23">
                  <c:v>1380</c:v>
                </c:pt>
                <c:pt idx="24">
                  <c:v>1440</c:v>
                </c:pt>
                <c:pt idx="25">
                  <c:v>1500</c:v>
                </c:pt>
                <c:pt idx="26">
                  <c:v>1560</c:v>
                </c:pt>
                <c:pt idx="27">
                  <c:v>1620</c:v>
                </c:pt>
                <c:pt idx="28">
                  <c:v>1680</c:v>
                </c:pt>
                <c:pt idx="29">
                  <c:v>1740</c:v>
                </c:pt>
                <c:pt idx="30">
                  <c:v>1800</c:v>
                </c:pt>
                <c:pt idx="31">
                  <c:v>1860</c:v>
                </c:pt>
                <c:pt idx="32">
                  <c:v>1920</c:v>
                </c:pt>
                <c:pt idx="33">
                  <c:v>1980</c:v>
                </c:pt>
                <c:pt idx="34">
                  <c:v>2040</c:v>
                </c:pt>
                <c:pt idx="35">
                  <c:v>2100</c:v>
                </c:pt>
                <c:pt idx="36">
                  <c:v>2160</c:v>
                </c:pt>
                <c:pt idx="37">
                  <c:v>2220</c:v>
                </c:pt>
                <c:pt idx="38">
                  <c:v>2280</c:v>
                </c:pt>
                <c:pt idx="39">
                  <c:v>2340</c:v>
                </c:pt>
                <c:pt idx="40">
                  <c:v>2400</c:v>
                </c:pt>
                <c:pt idx="41">
                  <c:v>2460</c:v>
                </c:pt>
                <c:pt idx="42">
                  <c:v>2520</c:v>
                </c:pt>
                <c:pt idx="43">
                  <c:v>2580</c:v>
                </c:pt>
                <c:pt idx="44">
                  <c:v>2640</c:v>
                </c:pt>
                <c:pt idx="45">
                  <c:v>2700</c:v>
                </c:pt>
                <c:pt idx="46">
                  <c:v>2760</c:v>
                </c:pt>
                <c:pt idx="47">
                  <c:v>2820</c:v>
                </c:pt>
                <c:pt idx="48">
                  <c:v>2880</c:v>
                </c:pt>
                <c:pt idx="49">
                  <c:v>2940</c:v>
                </c:pt>
                <c:pt idx="50">
                  <c:v>3000</c:v>
                </c:pt>
                <c:pt idx="51">
                  <c:v>3060</c:v>
                </c:pt>
                <c:pt idx="52">
                  <c:v>3120</c:v>
                </c:pt>
                <c:pt idx="53">
                  <c:v>3180</c:v>
                </c:pt>
                <c:pt idx="54">
                  <c:v>3240</c:v>
                </c:pt>
                <c:pt idx="55">
                  <c:v>3300</c:v>
                </c:pt>
                <c:pt idx="56">
                  <c:v>3360</c:v>
                </c:pt>
                <c:pt idx="57">
                  <c:v>3420</c:v>
                </c:pt>
                <c:pt idx="58">
                  <c:v>3480</c:v>
                </c:pt>
                <c:pt idx="59">
                  <c:v>3540</c:v>
                </c:pt>
                <c:pt idx="60">
                  <c:v>3600</c:v>
                </c:pt>
                <c:pt idx="61">
                  <c:v>3660</c:v>
                </c:pt>
                <c:pt idx="62">
                  <c:v>3720</c:v>
                </c:pt>
                <c:pt idx="63">
                  <c:v>3780</c:v>
                </c:pt>
                <c:pt idx="64">
                  <c:v>3840</c:v>
                </c:pt>
                <c:pt idx="65">
                  <c:v>3900</c:v>
                </c:pt>
                <c:pt idx="66">
                  <c:v>3960</c:v>
                </c:pt>
                <c:pt idx="67">
                  <c:v>4020</c:v>
                </c:pt>
                <c:pt idx="68">
                  <c:v>4080</c:v>
                </c:pt>
                <c:pt idx="69">
                  <c:v>4140</c:v>
                </c:pt>
                <c:pt idx="70">
                  <c:v>4200</c:v>
                </c:pt>
                <c:pt idx="71">
                  <c:v>4260</c:v>
                </c:pt>
                <c:pt idx="72">
                  <c:v>4320</c:v>
                </c:pt>
                <c:pt idx="73">
                  <c:v>4380</c:v>
                </c:pt>
                <c:pt idx="74">
                  <c:v>4440</c:v>
                </c:pt>
                <c:pt idx="75">
                  <c:v>4500</c:v>
                </c:pt>
                <c:pt idx="76">
                  <c:v>4560</c:v>
                </c:pt>
                <c:pt idx="77">
                  <c:v>4620</c:v>
                </c:pt>
                <c:pt idx="78">
                  <c:v>4680</c:v>
                </c:pt>
                <c:pt idx="79">
                  <c:v>4740</c:v>
                </c:pt>
                <c:pt idx="80">
                  <c:v>4800</c:v>
                </c:pt>
                <c:pt idx="81">
                  <c:v>4860</c:v>
                </c:pt>
                <c:pt idx="82">
                  <c:v>4920</c:v>
                </c:pt>
                <c:pt idx="83">
                  <c:v>4980</c:v>
                </c:pt>
                <c:pt idx="84">
                  <c:v>5040</c:v>
                </c:pt>
                <c:pt idx="85">
                  <c:v>5100</c:v>
                </c:pt>
                <c:pt idx="86">
                  <c:v>5160</c:v>
                </c:pt>
                <c:pt idx="87">
                  <c:v>5220</c:v>
                </c:pt>
                <c:pt idx="88">
                  <c:v>5280</c:v>
                </c:pt>
                <c:pt idx="89">
                  <c:v>5340</c:v>
                </c:pt>
                <c:pt idx="90">
                  <c:v>5400</c:v>
                </c:pt>
                <c:pt idx="91">
                  <c:v>5460</c:v>
                </c:pt>
                <c:pt idx="92">
                  <c:v>5520</c:v>
                </c:pt>
                <c:pt idx="93">
                  <c:v>5580</c:v>
                </c:pt>
                <c:pt idx="94">
                  <c:v>5640</c:v>
                </c:pt>
              </c:numCache>
            </c:numRef>
          </c:cat>
          <c:val>
            <c:numRef>
              <c:f>Calculation!$G$14:$CW$14</c:f>
              <c:numCache>
                <c:formatCode>Standaard</c:formatCode>
                <c:ptCount val="95"/>
                <c:pt idx="0">
                  <c:v>-14.489604805748643</c:v>
                </c:pt>
                <c:pt idx="1">
                  <c:v>-15.862147686548404</c:v>
                </c:pt>
                <c:pt idx="2">
                  <c:v>-17.143045581740736</c:v>
                </c:pt>
                <c:pt idx="3">
                  <c:v>-18.339601319424599</c:v>
                </c:pt>
                <c:pt idx="4">
                  <c:v>-19.458451628073338</c:v>
                </c:pt>
                <c:pt idx="5">
                  <c:v>-20.50558312893175</c:v>
                </c:pt>
                <c:pt idx="6">
                  <c:v>-21.486411409111724</c:v>
                </c:pt>
                <c:pt idx="7">
                  <c:v>-22.405848546741058</c:v>
                </c:pt>
                <c:pt idx="8">
                  <c:v>-23.268361041961406</c:v>
                </c:pt>
                <c:pt idx="9">
                  <c:v>-24.078019734571491</c:v>
                </c:pt>
                <c:pt idx="10">
                  <c:v>-24.838542994989293</c:v>
                </c:pt>
                <c:pt idx="11">
                  <c:v>-25.553334241740266</c:v>
                </c:pt>
                <c:pt idx="12">
                  <c:v>-26.225514652195429</c:v>
                </c:pt>
                <c:pt idx="13">
                  <c:v>-26.857951783440139</c:v>
                </c:pt>
                <c:pt idx="14">
                  <c:v>-27.453284699075219</c:v>
                </c:pt>
                <c:pt idx="15">
                  <c:v>-28.013946099389717</c:v>
                </c:pt>
                <c:pt idx="16">
                  <c:v>-28.542181872031779</c:v>
                </c:pt>
                <c:pt idx="17">
                  <c:v>-29.040068414409546</c:v>
                </c:pt>
                <c:pt idx="18">
                  <c:v>-29.509528024740934</c:v>
                </c:pt>
                <c:pt idx="19">
                  <c:v>-20.993044987300308</c:v>
                </c:pt>
                <c:pt idx="20">
                  <c:v>-13.436019518204745</c:v>
                </c:pt>
                <c:pt idx="21">
                  <c:v>-6.9745297769367154</c:v>
                </c:pt>
                <c:pt idx="22">
                  <c:v>-1.5651331150989281</c:v>
                </c:pt>
                <c:pt idx="23">
                  <c:v>2.8492864262607807</c:v>
                </c:pt>
                <c:pt idx="24">
                  <c:v>6.3516842267300584</c:v>
                </c:pt>
                <c:pt idx="25">
                  <c:v>9.4399078576438917</c:v>
                </c:pt>
                <c:pt idx="26">
                  <c:v>12.258673151795817</c:v>
                </c:pt>
                <c:pt idx="27">
                  <c:v>14.824272911511031</c:v>
                </c:pt>
                <c:pt idx="28">
                  <c:v>17.153351130133338</c:v>
                </c:pt>
                <c:pt idx="29">
                  <c:v>19.262602933603034</c:v>
                </c:pt>
                <c:pt idx="30">
                  <c:v>21.168518468622278</c:v>
                </c:pt>
                <c:pt idx="31">
                  <c:v>22.887171644010991</c:v>
                </c:pt>
                <c:pt idx="32">
                  <c:v>24.434052581705863</c:v>
                </c:pt>
                <c:pt idx="33">
                  <c:v>25.823941306719675</c:v>
                </c:pt>
                <c:pt idx="34">
                  <c:v>27.070818408971089</c:v>
                </c:pt>
                <c:pt idx="35">
                  <c:v>28.187806884743399</c:v>
                </c:pt>
                <c:pt idx="36">
                  <c:v>29.187142377447188</c:v>
                </c:pt>
                <c:pt idx="37">
                  <c:v>30.08016573021067</c:v>
                </c:pt>
                <c:pt idx="38">
                  <c:v>30.877333077232979</c:v>
                </c:pt>
                <c:pt idx="39">
                  <c:v>31.588240158767448</c:v>
                </c:pt>
                <c:pt idx="40">
                  <c:v>32.221657069562447</c:v>
                </c:pt>
                <c:pt idx="41">
                  <c:v>32.785570258842249</c:v>
                </c:pt>
                <c:pt idx="42">
                  <c:v>33.287228693993683</c:v>
                </c:pt>
                <c:pt idx="43">
                  <c:v>33.733193378471753</c:v>
                </c:pt>
                <c:pt idx="44">
                  <c:v>34.129387826207029</c:v>
                </c:pt>
                <c:pt idx="45">
                  <c:v>34.481147520731589</c:v>
                </c:pt>
                <c:pt idx="46">
                  <c:v>34.793268776100234</c:v>
                </c:pt>
                <c:pt idx="47">
                  <c:v>35.070055718538832</c:v>
                </c:pt>
                <c:pt idx="48">
                  <c:v>35.315371189238093</c:v>
                </c:pt>
                <c:pt idx="49">
                  <c:v>35.532750218597414</c:v>
                </c:pt>
                <c:pt idx="50">
                  <c:v>35.725394583514948</c:v>
                </c:pt>
                <c:pt idx="51">
                  <c:v>35.896154153684975</c:v>
                </c:pt>
                <c:pt idx="52">
                  <c:v>36.047562159111251</c:v>
                </c:pt>
                <c:pt idx="53">
                  <c:v>36.181868147891294</c:v>
                </c:pt>
                <c:pt idx="54">
                  <c:v>36.301068177682382</c:v>
                </c:pt>
                <c:pt idx="55">
                  <c:v>36.406931911386913</c:v>
                </c:pt>
                <c:pt idx="56">
                  <c:v>36.501026824785399</c:v>
                </c:pt>
                <c:pt idx="57">
                  <c:v>36.584739878718793</c:v>
                </c:pt>
                <c:pt idx="58">
                  <c:v>36.659297626840875</c:v>
                </c:pt>
                <c:pt idx="59">
                  <c:v>36.725783486247266</c:v>
                </c:pt>
                <c:pt idx="60">
                  <c:v>36.785153266860426</c:v>
                </c:pt>
                <c:pt idx="61">
                  <c:v>36.838249713550226</c:v>
                </c:pt>
                <c:pt idx="62">
                  <c:v>36.885814980288636</c:v>
                </c:pt>
                <c:pt idx="63">
                  <c:v>36.928501751703031</c:v>
                </c:pt>
                <c:pt idx="64">
                  <c:v>36.9668833664239</c:v>
                </c:pt>
                <c:pt idx="65">
                  <c:v>37.001463168828067</c:v>
                </c:pt>
                <c:pt idx="66">
                  <c:v>37.032682477173822</c:v>
                </c:pt>
                <c:pt idx="67">
                  <c:v>37.060927600931556</c:v>
                </c:pt>
                <c:pt idx="68">
                  <c:v>37.086536936402013</c:v>
                </c:pt>
                <c:pt idx="69">
                  <c:v>37.109806560594798</c:v>
                </c:pt>
                <c:pt idx="70">
                  <c:v>37.130995295715444</c:v>
                </c:pt>
                <c:pt idx="71">
                  <c:v>37.150329650349242</c:v>
                </c:pt>
                <c:pt idx="72">
                  <c:v>37.475120927322926</c:v>
                </c:pt>
                <c:pt idx="73">
                  <c:v>38.327589838968677</c:v>
                </c:pt>
                <c:pt idx="74">
                  <c:v>39.648210657383977</c:v>
                </c:pt>
                <c:pt idx="75">
                  <c:v>41.388039859430208</c:v>
                </c:pt>
                <c:pt idx="76">
                  <c:v>43.486889841137732</c:v>
                </c:pt>
                <c:pt idx="77">
                  <c:v>42.20694135070638</c:v>
                </c:pt>
                <c:pt idx="78">
                  <c:v>35.688516096224419</c:v>
                </c:pt>
                <c:pt idx="79">
                  <c:v>29.909376663373518</c:v>
                </c:pt>
                <c:pt idx="80">
                  <c:v>24.751191963901196</c:v>
                </c:pt>
                <c:pt idx="81">
                  <c:v>20.120608867085615</c:v>
                </c:pt>
                <c:pt idx="82">
                  <c:v>15.942799882031913</c:v>
                </c:pt>
                <c:pt idx="83">
                  <c:v>12.156948607404134</c:v>
                </c:pt>
                <c:pt idx="84">
                  <c:v>8.7130183717425584</c:v>
                </c:pt>
                <c:pt idx="85">
                  <c:v>5.569392649011168</c:v>
                </c:pt>
                <c:pt idx="86">
                  <c:v>2.6911212657094898</c:v>
                </c:pt>
                <c:pt idx="87">
                  <c:v>4.8596097389527054E-2</c:v>
                </c:pt>
                <c:pt idx="88">
                  <c:v>-2.3834632268868692</c:v>
                </c:pt>
                <c:pt idx="89">
                  <c:v>-4.6267962127717261</c:v>
                </c:pt>
                <c:pt idx="90">
                  <c:v>-6.7002191188900193</c:v>
                </c:pt>
                <c:pt idx="91">
                  <c:v>-8.6201148949171902</c:v>
                </c:pt>
                <c:pt idx="92">
                  <c:v>-10.400825635281066</c:v>
                </c:pt>
                <c:pt idx="93">
                  <c:v>-12.054969770632132</c:v>
                </c:pt>
                <c:pt idx="94">
                  <c:v>-13.593700555675559</c:v>
                </c:pt>
              </c:numCache>
            </c:numRef>
          </c:val>
        </c:ser>
        <c:ser>
          <c:idx val="1"/>
          <c:order val="1"/>
          <c:tx>
            <c:strRef>
              <c:f>Calculation!$A$15</c:f>
              <c:strCache>
                <c:ptCount val="1"/>
                <c:pt idx="0">
                  <c:v>Top plate</c:v>
                </c:pt>
              </c:strCache>
            </c:strRef>
          </c:tx>
          <c:marker>
            <c:symbol val="none"/>
          </c:marker>
          <c:cat>
            <c:numRef>
              <c:f>Calculation!$G$12:$CW$12</c:f>
              <c:numCache>
                <c:formatCode>Standaard</c:formatCode>
                <c:ptCount val="95"/>
                <c:pt idx="0">
                  <c:v>0</c:v>
                </c:pt>
                <c:pt idx="1">
                  <c:v>60</c:v>
                </c:pt>
                <c:pt idx="2">
                  <c:v>120</c:v>
                </c:pt>
                <c:pt idx="3">
                  <c:v>180</c:v>
                </c:pt>
                <c:pt idx="4">
                  <c:v>240</c:v>
                </c:pt>
                <c:pt idx="5">
                  <c:v>300</c:v>
                </c:pt>
                <c:pt idx="6">
                  <c:v>360</c:v>
                </c:pt>
                <c:pt idx="7">
                  <c:v>420</c:v>
                </c:pt>
                <c:pt idx="8">
                  <c:v>480</c:v>
                </c:pt>
                <c:pt idx="9">
                  <c:v>540</c:v>
                </c:pt>
                <c:pt idx="10">
                  <c:v>600</c:v>
                </c:pt>
                <c:pt idx="11">
                  <c:v>660</c:v>
                </c:pt>
                <c:pt idx="12">
                  <c:v>720</c:v>
                </c:pt>
                <c:pt idx="13">
                  <c:v>780</c:v>
                </c:pt>
                <c:pt idx="14">
                  <c:v>840</c:v>
                </c:pt>
                <c:pt idx="15">
                  <c:v>900</c:v>
                </c:pt>
                <c:pt idx="16">
                  <c:v>960</c:v>
                </c:pt>
                <c:pt idx="17">
                  <c:v>1020</c:v>
                </c:pt>
                <c:pt idx="18">
                  <c:v>1080</c:v>
                </c:pt>
                <c:pt idx="19">
                  <c:v>1140</c:v>
                </c:pt>
                <c:pt idx="20">
                  <c:v>1200</c:v>
                </c:pt>
                <c:pt idx="21">
                  <c:v>1260</c:v>
                </c:pt>
                <c:pt idx="22">
                  <c:v>1320</c:v>
                </c:pt>
                <c:pt idx="23">
                  <c:v>1380</c:v>
                </c:pt>
                <c:pt idx="24">
                  <c:v>1440</c:v>
                </c:pt>
                <c:pt idx="25">
                  <c:v>1500</c:v>
                </c:pt>
                <c:pt idx="26">
                  <c:v>1560</c:v>
                </c:pt>
                <c:pt idx="27">
                  <c:v>1620</c:v>
                </c:pt>
                <c:pt idx="28">
                  <c:v>1680</c:v>
                </c:pt>
                <c:pt idx="29">
                  <c:v>1740</c:v>
                </c:pt>
                <c:pt idx="30">
                  <c:v>1800</c:v>
                </c:pt>
                <c:pt idx="31">
                  <c:v>1860</c:v>
                </c:pt>
                <c:pt idx="32">
                  <c:v>1920</c:v>
                </c:pt>
                <c:pt idx="33">
                  <c:v>1980</c:v>
                </c:pt>
                <c:pt idx="34">
                  <c:v>2040</c:v>
                </c:pt>
                <c:pt idx="35">
                  <c:v>2100</c:v>
                </c:pt>
                <c:pt idx="36">
                  <c:v>2160</c:v>
                </c:pt>
                <c:pt idx="37">
                  <c:v>2220</c:v>
                </c:pt>
                <c:pt idx="38">
                  <c:v>2280</c:v>
                </c:pt>
                <c:pt idx="39">
                  <c:v>2340</c:v>
                </c:pt>
                <c:pt idx="40">
                  <c:v>2400</c:v>
                </c:pt>
                <c:pt idx="41">
                  <c:v>2460</c:v>
                </c:pt>
                <c:pt idx="42">
                  <c:v>2520</c:v>
                </c:pt>
                <c:pt idx="43">
                  <c:v>2580</c:v>
                </c:pt>
                <c:pt idx="44">
                  <c:v>2640</c:v>
                </c:pt>
                <c:pt idx="45">
                  <c:v>2700</c:v>
                </c:pt>
                <c:pt idx="46">
                  <c:v>2760</c:v>
                </c:pt>
                <c:pt idx="47">
                  <c:v>2820</c:v>
                </c:pt>
                <c:pt idx="48">
                  <c:v>2880</c:v>
                </c:pt>
                <c:pt idx="49">
                  <c:v>2940</c:v>
                </c:pt>
                <c:pt idx="50">
                  <c:v>3000</c:v>
                </c:pt>
                <c:pt idx="51">
                  <c:v>3060</c:v>
                </c:pt>
                <c:pt idx="52">
                  <c:v>3120</c:v>
                </c:pt>
                <c:pt idx="53">
                  <c:v>3180</c:v>
                </c:pt>
                <c:pt idx="54">
                  <c:v>3240</c:v>
                </c:pt>
                <c:pt idx="55">
                  <c:v>3300</c:v>
                </c:pt>
                <c:pt idx="56">
                  <c:v>3360</c:v>
                </c:pt>
                <c:pt idx="57">
                  <c:v>3420</c:v>
                </c:pt>
                <c:pt idx="58">
                  <c:v>3480</c:v>
                </c:pt>
                <c:pt idx="59">
                  <c:v>3540</c:v>
                </c:pt>
                <c:pt idx="60">
                  <c:v>3600</c:v>
                </c:pt>
                <c:pt idx="61">
                  <c:v>3660</c:v>
                </c:pt>
                <c:pt idx="62">
                  <c:v>3720</c:v>
                </c:pt>
                <c:pt idx="63">
                  <c:v>3780</c:v>
                </c:pt>
                <c:pt idx="64">
                  <c:v>3840</c:v>
                </c:pt>
                <c:pt idx="65">
                  <c:v>3900</c:v>
                </c:pt>
                <c:pt idx="66">
                  <c:v>3960</c:v>
                </c:pt>
                <c:pt idx="67">
                  <c:v>4020</c:v>
                </c:pt>
                <c:pt idx="68">
                  <c:v>4080</c:v>
                </c:pt>
                <c:pt idx="69">
                  <c:v>4140</c:v>
                </c:pt>
                <c:pt idx="70">
                  <c:v>4200</c:v>
                </c:pt>
                <c:pt idx="71">
                  <c:v>4260</c:v>
                </c:pt>
                <c:pt idx="72">
                  <c:v>4320</c:v>
                </c:pt>
                <c:pt idx="73">
                  <c:v>4380</c:v>
                </c:pt>
                <c:pt idx="74">
                  <c:v>4440</c:v>
                </c:pt>
                <c:pt idx="75">
                  <c:v>4500</c:v>
                </c:pt>
                <c:pt idx="76">
                  <c:v>4560</c:v>
                </c:pt>
                <c:pt idx="77">
                  <c:v>4620</c:v>
                </c:pt>
                <c:pt idx="78">
                  <c:v>4680</c:v>
                </c:pt>
                <c:pt idx="79">
                  <c:v>4740</c:v>
                </c:pt>
                <c:pt idx="80">
                  <c:v>4800</c:v>
                </c:pt>
                <c:pt idx="81">
                  <c:v>4860</c:v>
                </c:pt>
                <c:pt idx="82">
                  <c:v>4920</c:v>
                </c:pt>
                <c:pt idx="83">
                  <c:v>4980</c:v>
                </c:pt>
                <c:pt idx="84">
                  <c:v>5040</c:v>
                </c:pt>
                <c:pt idx="85">
                  <c:v>5100</c:v>
                </c:pt>
                <c:pt idx="86">
                  <c:v>5160</c:v>
                </c:pt>
                <c:pt idx="87">
                  <c:v>5220</c:v>
                </c:pt>
                <c:pt idx="88">
                  <c:v>5280</c:v>
                </c:pt>
                <c:pt idx="89">
                  <c:v>5340</c:v>
                </c:pt>
                <c:pt idx="90">
                  <c:v>5400</c:v>
                </c:pt>
                <c:pt idx="91">
                  <c:v>5460</c:v>
                </c:pt>
                <c:pt idx="92">
                  <c:v>5520</c:v>
                </c:pt>
                <c:pt idx="93">
                  <c:v>5580</c:v>
                </c:pt>
                <c:pt idx="94">
                  <c:v>5640</c:v>
                </c:pt>
              </c:numCache>
            </c:numRef>
          </c:cat>
          <c:val>
            <c:numRef>
              <c:f>Calculation!$G$15:$CW$15</c:f>
              <c:numCache>
                <c:formatCode>Standaard</c:formatCode>
                <c:ptCount val="95"/>
                <c:pt idx="0">
                  <c:v>37.64200939458086</c:v>
                </c:pt>
                <c:pt idx="1">
                  <c:v>36.943103555490495</c:v>
                </c:pt>
                <c:pt idx="2">
                  <c:v>36.249738696639987</c:v>
                </c:pt>
                <c:pt idx="3">
                  <c:v>35.561860472040586</c:v>
                </c:pt>
                <c:pt idx="4">
                  <c:v>34.879408962550166</c:v>
                </c:pt>
                <c:pt idx="5">
                  <c:v>34.202324163175128</c:v>
                </c:pt>
                <c:pt idx="6">
                  <c:v>33.530546108747401</c:v>
                </c:pt>
                <c:pt idx="7">
                  <c:v>32.864014980499114</c:v>
                </c:pt>
                <c:pt idx="8">
                  <c:v>32.202671196513279</c:v>
                </c:pt>
                <c:pt idx="9">
                  <c:v>31.546455488502058</c:v>
                </c:pt>
                <c:pt idx="10">
                  <c:v>30.895308966942419</c:v>
                </c:pt>
                <c:pt idx="11">
                  <c:v>30.249173176261465</c:v>
                </c:pt>
                <c:pt idx="12">
                  <c:v>29.607990141486688</c:v>
                </c:pt>
                <c:pt idx="13">
                  <c:v>28.971702407553984</c:v>
                </c:pt>
                <c:pt idx="14">
                  <c:v>28.340253072280724</c:v>
                </c:pt>
                <c:pt idx="15">
                  <c:v>27.713585813860121</c:v>
                </c:pt>
                <c:pt idx="16">
                  <c:v>27.091644913606505</c:v>
                </c:pt>
                <c:pt idx="17">
                  <c:v>26.474375274576065</c:v>
                </c:pt>
                <c:pt idx="18">
                  <c:v>25.861722436599447</c:v>
                </c:pt>
                <c:pt idx="19">
                  <c:v>25.254695093338636</c:v>
                </c:pt>
                <c:pt idx="20">
                  <c:v>24.654472631198345</c:v>
                </c:pt>
                <c:pt idx="21">
                  <c:v>24.060972820032202</c:v>
                </c:pt>
                <c:pt idx="22">
                  <c:v>23.474101758196198</c:v>
                </c:pt>
                <c:pt idx="23">
                  <c:v>22.893754943191706</c:v>
                </c:pt>
                <c:pt idx="24">
                  <c:v>22.328843416534937</c:v>
                </c:pt>
                <c:pt idx="25">
                  <c:v>21.90516605039166</c:v>
                </c:pt>
                <c:pt idx="26">
                  <c:v>21.657338994012932</c:v>
                </c:pt>
                <c:pt idx="27">
                  <c:v>21.583051791311391</c:v>
                </c:pt>
                <c:pt idx="28">
                  <c:v>21.681522526421816</c:v>
                </c:pt>
                <c:pt idx="29">
                  <c:v>21.953497137107448</c:v>
                </c:pt>
                <c:pt idx="30">
                  <c:v>22.394474243378486</c:v>
                </c:pt>
                <c:pt idx="31">
                  <c:v>23.003729118295126</c:v>
                </c:pt>
                <c:pt idx="32">
                  <c:v>23.779787999224684</c:v>
                </c:pt>
                <c:pt idx="33">
                  <c:v>24.720424823496778</c:v>
                </c:pt>
                <c:pt idx="34">
                  <c:v>25.827175787861545</c:v>
                </c:pt>
                <c:pt idx="35">
                  <c:v>27.096289283827012</c:v>
                </c:pt>
                <c:pt idx="36">
                  <c:v>28.526249700396264</c:v>
                </c:pt>
                <c:pt idx="37">
                  <c:v>30.114764226021428</c:v>
                </c:pt>
                <c:pt idx="38">
                  <c:v>31.861007568722123</c:v>
                </c:pt>
                <c:pt idx="39">
                  <c:v>33.764861930428758</c:v>
                </c:pt>
                <c:pt idx="40">
                  <c:v>35.823151317710433</c:v>
                </c:pt>
                <c:pt idx="41">
                  <c:v>38.034151071998558</c:v>
                </c:pt>
                <c:pt idx="42">
                  <c:v>40.396067343780537</c:v>
                </c:pt>
                <c:pt idx="43">
                  <c:v>42.907035317409587</c:v>
                </c:pt>
                <c:pt idx="44">
                  <c:v>45.565871176371147</c:v>
                </c:pt>
                <c:pt idx="45">
                  <c:v>48.370550844398579</c:v>
                </c:pt>
                <c:pt idx="46">
                  <c:v>51.318204871395423</c:v>
                </c:pt>
                <c:pt idx="47">
                  <c:v>54.40586911451279</c:v>
                </c:pt>
                <c:pt idx="48">
                  <c:v>57.553940033761378</c:v>
                </c:pt>
                <c:pt idx="49">
                  <c:v>60.513462107853762</c:v>
                </c:pt>
                <c:pt idx="50">
                  <c:v>63.269339018793602</c:v>
                </c:pt>
                <c:pt idx="51">
                  <c:v>65.823926613599923</c:v>
                </c:pt>
                <c:pt idx="52">
                  <c:v>68.178945274171951</c:v>
                </c:pt>
                <c:pt idx="53">
                  <c:v>70.336970185296693</c:v>
                </c:pt>
                <c:pt idx="54">
                  <c:v>72.298417821992018</c:v>
                </c:pt>
                <c:pt idx="55">
                  <c:v>74.064545725719782</c:v>
                </c:pt>
                <c:pt idx="56">
                  <c:v>75.639696504669104</c:v>
                </c:pt>
                <c:pt idx="57">
                  <c:v>77.025260370849168</c:v>
                </c:pt>
                <c:pt idx="58">
                  <c:v>78.223440141220877</c:v>
                </c:pt>
                <c:pt idx="59">
                  <c:v>79.235726523246356</c:v>
                </c:pt>
                <c:pt idx="60">
                  <c:v>80.064384305218425</c:v>
                </c:pt>
                <c:pt idx="61">
                  <c:v>80.712454618680681</c:v>
                </c:pt>
                <c:pt idx="62">
                  <c:v>81.182235848219136</c:v>
                </c:pt>
                <c:pt idx="63">
                  <c:v>81.476772794251218</c:v>
                </c:pt>
                <c:pt idx="64">
                  <c:v>81.597587662804244</c:v>
                </c:pt>
                <c:pt idx="65">
                  <c:v>81.544680416515831</c:v>
                </c:pt>
                <c:pt idx="66">
                  <c:v>81.322535408998519</c:v>
                </c:pt>
                <c:pt idx="67">
                  <c:v>80.934083049697392</c:v>
                </c:pt>
                <c:pt idx="68">
                  <c:v>80.380708174885726</c:v>
                </c:pt>
                <c:pt idx="69">
                  <c:v>79.664493109869269</c:v>
                </c:pt>
                <c:pt idx="70">
                  <c:v>78.78594772239363</c:v>
                </c:pt>
                <c:pt idx="71">
                  <c:v>77.748524597187313</c:v>
                </c:pt>
                <c:pt idx="72">
                  <c:v>76.64481404555201</c:v>
                </c:pt>
                <c:pt idx="73">
                  <c:v>75.55528518841669</c:v>
                </c:pt>
                <c:pt idx="74">
                  <c:v>74.479505927304047</c:v>
                </c:pt>
                <c:pt idx="75">
                  <c:v>73.417072909343631</c:v>
                </c:pt>
                <c:pt idx="76">
                  <c:v>72.367609550716125</c:v>
                </c:pt>
                <c:pt idx="77">
                  <c:v>71.330617276571701</c:v>
                </c:pt>
                <c:pt idx="78">
                  <c:v>70.304209118762927</c:v>
                </c:pt>
                <c:pt idx="79">
                  <c:v>69.287910746272487</c:v>
                </c:pt>
                <c:pt idx="80">
                  <c:v>68.281702303210466</c:v>
                </c:pt>
                <c:pt idx="81">
                  <c:v>67.28553255206954</c:v>
                </c:pt>
                <c:pt idx="82">
                  <c:v>66.299327901390214</c:v>
                </c:pt>
                <c:pt idx="83">
                  <c:v>65.322998620031029</c:v>
                </c:pt>
                <c:pt idx="84">
                  <c:v>64.356443241789918</c:v>
                </c:pt>
                <c:pt idx="85">
                  <c:v>63.399551763835376</c:v>
                </c:pt>
                <c:pt idx="86">
                  <c:v>62.452208016532332</c:v>
                </c:pt>
                <c:pt idx="87">
                  <c:v>61.514291449117628</c:v>
                </c:pt>
                <c:pt idx="88">
                  <c:v>60.585678494229157</c:v>
                </c:pt>
                <c:pt idx="89">
                  <c:v>59.666243622821071</c:v>
                </c:pt>
                <c:pt idx="90">
                  <c:v>58.755860167529939</c:v>
                </c:pt>
                <c:pt idx="91">
                  <c:v>57.854400970244718</c:v>
                </c:pt>
                <c:pt idx="92">
                  <c:v>56.96173889442197</c:v>
                </c:pt>
                <c:pt idx="93">
                  <c:v>56.077747232103668</c:v>
                </c:pt>
                <c:pt idx="94">
                  <c:v>55.202300028100865</c:v>
                </c:pt>
              </c:numCache>
            </c:numRef>
          </c:val>
        </c:ser>
        <c:ser>
          <c:idx val="2"/>
          <c:order val="2"/>
          <c:tx>
            <c:strRef>
              <c:f>Calculation!$A$16</c:f>
              <c:strCache>
                <c:ptCount val="1"/>
                <c:pt idx="0">
                  <c:v>Leading Edge</c:v>
                </c:pt>
              </c:strCache>
            </c:strRef>
          </c:tx>
          <c:marker>
            <c:symbol val="none"/>
          </c:marker>
          <c:cat>
            <c:numRef>
              <c:f>Calculation!$G$12:$CW$12</c:f>
              <c:numCache>
                <c:formatCode>Standaard</c:formatCode>
                <c:ptCount val="95"/>
                <c:pt idx="0">
                  <c:v>0</c:v>
                </c:pt>
                <c:pt idx="1">
                  <c:v>60</c:v>
                </c:pt>
                <c:pt idx="2">
                  <c:v>120</c:v>
                </c:pt>
                <c:pt idx="3">
                  <c:v>180</c:v>
                </c:pt>
                <c:pt idx="4">
                  <c:v>240</c:v>
                </c:pt>
                <c:pt idx="5">
                  <c:v>300</c:v>
                </c:pt>
                <c:pt idx="6">
                  <c:v>360</c:v>
                </c:pt>
                <c:pt idx="7">
                  <c:v>420</c:v>
                </c:pt>
                <c:pt idx="8">
                  <c:v>480</c:v>
                </c:pt>
                <c:pt idx="9">
                  <c:v>540</c:v>
                </c:pt>
                <c:pt idx="10">
                  <c:v>600</c:v>
                </c:pt>
                <c:pt idx="11">
                  <c:v>660</c:v>
                </c:pt>
                <c:pt idx="12">
                  <c:v>720</c:v>
                </c:pt>
                <c:pt idx="13">
                  <c:v>780</c:v>
                </c:pt>
                <c:pt idx="14">
                  <c:v>840</c:v>
                </c:pt>
                <c:pt idx="15">
                  <c:v>900</c:v>
                </c:pt>
                <c:pt idx="16">
                  <c:v>960</c:v>
                </c:pt>
                <c:pt idx="17">
                  <c:v>1020</c:v>
                </c:pt>
                <c:pt idx="18">
                  <c:v>1080</c:v>
                </c:pt>
                <c:pt idx="19">
                  <c:v>1140</c:v>
                </c:pt>
                <c:pt idx="20">
                  <c:v>1200</c:v>
                </c:pt>
                <c:pt idx="21">
                  <c:v>1260</c:v>
                </c:pt>
                <c:pt idx="22">
                  <c:v>1320</c:v>
                </c:pt>
                <c:pt idx="23">
                  <c:v>1380</c:v>
                </c:pt>
                <c:pt idx="24">
                  <c:v>1440</c:v>
                </c:pt>
                <c:pt idx="25">
                  <c:v>1500</c:v>
                </c:pt>
                <c:pt idx="26">
                  <c:v>1560</c:v>
                </c:pt>
                <c:pt idx="27">
                  <c:v>1620</c:v>
                </c:pt>
                <c:pt idx="28">
                  <c:v>1680</c:v>
                </c:pt>
                <c:pt idx="29">
                  <c:v>1740</c:v>
                </c:pt>
                <c:pt idx="30">
                  <c:v>1800</c:v>
                </c:pt>
                <c:pt idx="31">
                  <c:v>1860</c:v>
                </c:pt>
                <c:pt idx="32">
                  <c:v>1920</c:v>
                </c:pt>
                <c:pt idx="33">
                  <c:v>1980</c:v>
                </c:pt>
                <c:pt idx="34">
                  <c:v>2040</c:v>
                </c:pt>
                <c:pt idx="35">
                  <c:v>2100</c:v>
                </c:pt>
                <c:pt idx="36">
                  <c:v>2160</c:v>
                </c:pt>
                <c:pt idx="37">
                  <c:v>2220</c:v>
                </c:pt>
                <c:pt idx="38">
                  <c:v>2280</c:v>
                </c:pt>
                <c:pt idx="39">
                  <c:v>2340</c:v>
                </c:pt>
                <c:pt idx="40">
                  <c:v>2400</c:v>
                </c:pt>
                <c:pt idx="41">
                  <c:v>2460</c:v>
                </c:pt>
                <c:pt idx="42">
                  <c:v>2520</c:v>
                </c:pt>
                <c:pt idx="43">
                  <c:v>2580</c:v>
                </c:pt>
                <c:pt idx="44">
                  <c:v>2640</c:v>
                </c:pt>
                <c:pt idx="45">
                  <c:v>2700</c:v>
                </c:pt>
                <c:pt idx="46">
                  <c:v>2760</c:v>
                </c:pt>
                <c:pt idx="47">
                  <c:v>2820</c:v>
                </c:pt>
                <c:pt idx="48">
                  <c:v>2880</c:v>
                </c:pt>
                <c:pt idx="49">
                  <c:v>2940</c:v>
                </c:pt>
                <c:pt idx="50">
                  <c:v>3000</c:v>
                </c:pt>
                <c:pt idx="51">
                  <c:v>3060</c:v>
                </c:pt>
                <c:pt idx="52">
                  <c:v>3120</c:v>
                </c:pt>
                <c:pt idx="53">
                  <c:v>3180</c:v>
                </c:pt>
                <c:pt idx="54">
                  <c:v>3240</c:v>
                </c:pt>
                <c:pt idx="55">
                  <c:v>3300</c:v>
                </c:pt>
                <c:pt idx="56">
                  <c:v>3360</c:v>
                </c:pt>
                <c:pt idx="57">
                  <c:v>3420</c:v>
                </c:pt>
                <c:pt idx="58">
                  <c:v>3480</c:v>
                </c:pt>
                <c:pt idx="59">
                  <c:v>3540</c:v>
                </c:pt>
                <c:pt idx="60">
                  <c:v>3600</c:v>
                </c:pt>
                <c:pt idx="61">
                  <c:v>3660</c:v>
                </c:pt>
                <c:pt idx="62">
                  <c:v>3720</c:v>
                </c:pt>
                <c:pt idx="63">
                  <c:v>3780</c:v>
                </c:pt>
                <c:pt idx="64">
                  <c:v>3840</c:v>
                </c:pt>
                <c:pt idx="65">
                  <c:v>3900</c:v>
                </c:pt>
                <c:pt idx="66">
                  <c:v>3960</c:v>
                </c:pt>
                <c:pt idx="67">
                  <c:v>4020</c:v>
                </c:pt>
                <c:pt idx="68">
                  <c:v>4080</c:v>
                </c:pt>
                <c:pt idx="69">
                  <c:v>4140</c:v>
                </c:pt>
                <c:pt idx="70">
                  <c:v>4200</c:v>
                </c:pt>
                <c:pt idx="71">
                  <c:v>4260</c:v>
                </c:pt>
                <c:pt idx="72">
                  <c:v>4320</c:v>
                </c:pt>
                <c:pt idx="73">
                  <c:v>4380</c:v>
                </c:pt>
                <c:pt idx="74">
                  <c:v>4440</c:v>
                </c:pt>
                <c:pt idx="75">
                  <c:v>4500</c:v>
                </c:pt>
                <c:pt idx="76">
                  <c:v>4560</c:v>
                </c:pt>
                <c:pt idx="77">
                  <c:v>4620</c:v>
                </c:pt>
                <c:pt idx="78">
                  <c:v>4680</c:v>
                </c:pt>
                <c:pt idx="79">
                  <c:v>4740</c:v>
                </c:pt>
                <c:pt idx="80">
                  <c:v>4800</c:v>
                </c:pt>
                <c:pt idx="81">
                  <c:v>4860</c:v>
                </c:pt>
                <c:pt idx="82">
                  <c:v>4920</c:v>
                </c:pt>
                <c:pt idx="83">
                  <c:v>4980</c:v>
                </c:pt>
                <c:pt idx="84">
                  <c:v>5040</c:v>
                </c:pt>
                <c:pt idx="85">
                  <c:v>5100</c:v>
                </c:pt>
                <c:pt idx="86">
                  <c:v>5160</c:v>
                </c:pt>
                <c:pt idx="87">
                  <c:v>5220</c:v>
                </c:pt>
                <c:pt idx="88">
                  <c:v>5280</c:v>
                </c:pt>
                <c:pt idx="89">
                  <c:v>5340</c:v>
                </c:pt>
                <c:pt idx="90">
                  <c:v>5400</c:v>
                </c:pt>
                <c:pt idx="91">
                  <c:v>5460</c:v>
                </c:pt>
                <c:pt idx="92">
                  <c:v>5520</c:v>
                </c:pt>
                <c:pt idx="93">
                  <c:v>5580</c:v>
                </c:pt>
                <c:pt idx="94">
                  <c:v>5640</c:v>
                </c:pt>
              </c:numCache>
            </c:numRef>
          </c:cat>
          <c:val>
            <c:numRef>
              <c:f>Calculation!$G$16:$CW$16</c:f>
              <c:numCache>
                <c:formatCode>Standaard</c:formatCode>
                <c:ptCount val="95"/>
                <c:pt idx="0">
                  <c:v>-60.476535741811986</c:v>
                </c:pt>
                <c:pt idx="1">
                  <c:v>-61.535477296256353</c:v>
                </c:pt>
                <c:pt idx="2">
                  <c:v>-62.554508302085793</c:v>
                </c:pt>
                <c:pt idx="3">
                  <c:v>-63.535638882901409</c:v>
                </c:pt>
                <c:pt idx="4">
                  <c:v>-64.480777581757067</c:v>
                </c:pt>
                <c:pt idx="5">
                  <c:v>-65.391703744862497</c:v>
                </c:pt>
                <c:pt idx="6">
                  <c:v>-66.270078655029621</c:v>
                </c:pt>
                <c:pt idx="7">
                  <c:v>-67.117455506046923</c:v>
                </c:pt>
                <c:pt idx="8">
                  <c:v>-67.935288358545236</c:v>
                </c:pt>
                <c:pt idx="9">
                  <c:v>-68.724940198553568</c:v>
                </c:pt>
                <c:pt idx="10">
                  <c:v>-69.487690203555815</c:v>
                </c:pt>
                <c:pt idx="11">
                  <c:v>-70.224740306942593</c:v>
                </c:pt>
                <c:pt idx="12">
                  <c:v>-70.937221139897133</c:v>
                </c:pt>
                <c:pt idx="13">
                  <c:v>-71.626197419625669</c:v>
                </c:pt>
                <c:pt idx="14">
                  <c:v>-72.29267284416413</c:v>
                </c:pt>
                <c:pt idx="15">
                  <c:v>-72.937594546532324</c:v>
                </c:pt>
                <c:pt idx="16">
                  <c:v>-73.561857154583166</c:v>
                </c:pt>
                <c:pt idx="17">
                  <c:v>-74.166306497341296</c:v>
                </c:pt>
                <c:pt idx="18">
                  <c:v>-74.751742993816023</c:v>
                </c:pt>
                <c:pt idx="19">
                  <c:v>-62.65961805941896</c:v>
                </c:pt>
                <c:pt idx="20">
                  <c:v>-50.225113444071667</c:v>
                </c:pt>
                <c:pt idx="21">
                  <c:v>-37.747587476171105</c:v>
                </c:pt>
                <c:pt idx="22">
                  <c:v>-25.325426051727963</c:v>
                </c:pt>
                <c:pt idx="23">
                  <c:v>-13.06396154888718</c:v>
                </c:pt>
                <c:pt idx="24">
                  <c:v>-1.1185587693926142</c:v>
                </c:pt>
                <c:pt idx="25">
                  <c:v>9.5581627973065633</c:v>
                </c:pt>
                <c:pt idx="26">
                  <c:v>18.732295096296539</c:v>
                </c:pt>
                <c:pt idx="27">
                  <c:v>26.461753317928473</c:v>
                </c:pt>
                <c:pt idx="28">
                  <c:v>32.826150248246499</c:v>
                </c:pt>
                <c:pt idx="29">
                  <c:v>37.918926306562838</c:v>
                </c:pt>
                <c:pt idx="30">
                  <c:v>41.863019564768663</c:v>
                </c:pt>
                <c:pt idx="31">
                  <c:v>44.772199205231395</c:v>
                </c:pt>
                <c:pt idx="32">
                  <c:v>46.761239238380981</c:v>
                </c:pt>
                <c:pt idx="33">
                  <c:v>47.941470115410169</c:v>
                </c:pt>
                <c:pt idx="34">
                  <c:v>48.401850435572698</c:v>
                </c:pt>
                <c:pt idx="35">
                  <c:v>48.239828147119866</c:v>
                </c:pt>
                <c:pt idx="36">
                  <c:v>47.534103468569626</c:v>
                </c:pt>
                <c:pt idx="37">
                  <c:v>46.355146843992948</c:v>
                </c:pt>
                <c:pt idx="38">
                  <c:v>44.758198099050809</c:v>
                </c:pt>
                <c:pt idx="39">
                  <c:v>42.786788399696718</c:v>
                </c:pt>
                <c:pt idx="40">
                  <c:v>40.486756615680655</c:v>
                </c:pt>
                <c:pt idx="41">
                  <c:v>37.891270825125801</c:v>
                </c:pt>
                <c:pt idx="42">
                  <c:v>35.027499510630435</c:v>
                </c:pt>
                <c:pt idx="43">
                  <c:v>31.917168688329632</c:v>
                </c:pt>
                <c:pt idx="44">
                  <c:v>28.574454725249339</c:v>
                </c:pt>
                <c:pt idx="45">
                  <c:v>25.012349991704209</c:v>
                </c:pt>
                <c:pt idx="46">
                  <c:v>21.24309136312139</c:v>
                </c:pt>
                <c:pt idx="47">
                  <c:v>17.275832769594025</c:v>
                </c:pt>
                <c:pt idx="48">
                  <c:v>13.246439983234957</c:v>
                </c:pt>
                <c:pt idx="49">
                  <c:v>9.5589916012214093</c:v>
                </c:pt>
                <c:pt idx="50">
                  <c:v>6.1965567320775641</c:v>
                </c:pt>
                <c:pt idx="51">
                  <c:v>3.1204461874226093</c:v>
                </c:pt>
                <c:pt idx="52">
                  <c:v>0.29804418789865617</c:v>
                </c:pt>
                <c:pt idx="53">
                  <c:v>-2.2983756441886083</c:v>
                </c:pt>
                <c:pt idx="54">
                  <c:v>-4.6925620948227547</c:v>
                </c:pt>
                <c:pt idx="55">
                  <c:v>-6.904997204107282</c:v>
                </c:pt>
                <c:pt idx="56">
                  <c:v>-8.9534566714773192</c:v>
                </c:pt>
                <c:pt idx="57">
                  <c:v>-10.853456213205247</c:v>
                </c:pt>
                <c:pt idx="58">
                  <c:v>-12.618610546710222</c:v>
                </c:pt>
                <c:pt idx="59">
                  <c:v>-14.260924435668828</c:v>
                </c:pt>
                <c:pt idx="60">
                  <c:v>-15.791030633003828</c:v>
                </c:pt>
                <c:pt idx="61">
                  <c:v>-17.21838594292382</c:v>
                </c:pt>
                <c:pt idx="62">
                  <c:v>-18.55143374856155</c:v>
                </c:pt>
                <c:pt idx="63">
                  <c:v>-19.797739654765792</c:v>
                </c:pt>
                <c:pt idx="64">
                  <c:v>-20.964105401510174</c:v>
                </c:pt>
                <c:pt idx="65">
                  <c:v>-22.056665098901423</c:v>
                </c:pt>
                <c:pt idx="66">
                  <c:v>-23.080966859108834</c:v>
                </c:pt>
                <c:pt idx="67">
                  <c:v>-24.042042412639617</c:v>
                </c:pt>
                <c:pt idx="68">
                  <c:v>-24.944466890122705</c:v>
                </c:pt>
                <c:pt idx="69">
                  <c:v>-25.792410186278275</c:v>
                </c:pt>
                <c:pt idx="70">
                  <c:v>-26.589681366467936</c:v>
                </c:pt>
                <c:pt idx="71">
                  <c:v>-27.339767263404347</c:v>
                </c:pt>
                <c:pt idx="72">
                  <c:v>-28.045858426879111</c:v>
                </c:pt>
                <c:pt idx="73">
                  <c:v>-28.710857289022663</c:v>
                </c:pt>
                <c:pt idx="74">
                  <c:v>-29.337431499667005</c:v>
                </c:pt>
                <c:pt idx="75">
                  <c:v>-29.928043582821015</c:v>
                </c:pt>
                <c:pt idx="76">
                  <c:v>-30.484970400134817</c:v>
                </c:pt>
                <c:pt idx="77">
                  <c:v>-31.761017337327431</c:v>
                </c:pt>
                <c:pt idx="78">
                  <c:v>-34.140649893699205</c:v>
                </c:pt>
                <c:pt idx="79">
                  <c:v>-36.391991671998042</c:v>
                </c:pt>
                <c:pt idx="80">
                  <c:v>-38.525267711001895</c:v>
                </c:pt>
                <c:pt idx="81">
                  <c:v>-40.54959081720412</c:v>
                </c:pt>
                <c:pt idx="82">
                  <c:v>-42.473113733256696</c:v>
                </c:pt>
                <c:pt idx="83">
                  <c:v>-44.303156517317781</c:v>
                </c:pt>
                <c:pt idx="84">
                  <c:v>-46.046313770263851</c:v>
                </c:pt>
                <c:pt idx="85">
                  <c:v>-47.708545377606633</c:v>
                </c:pt>
                <c:pt idx="86">
                  <c:v>-49.295253685158528</c:v>
                </c:pt>
                <c:pt idx="87">
                  <c:v>-50.811349447214937</c:v>
                </c:pt>
                <c:pt idx="88">
                  <c:v>-52.261308432738694</c:v>
                </c:pt>
                <c:pt idx="89">
                  <c:v>-53.649220218630006</c:v>
                </c:pt>
                <c:pt idx="90">
                  <c:v>-54.978830417164836</c:v>
                </c:pt>
                <c:pt idx="91">
                  <c:v>-56.253577360188153</c:v>
                </c:pt>
                <c:pt idx="92">
                  <c:v>-57.476624082882353</c:v>
                </c:pt>
                <c:pt idx="93">
                  <c:v>-58.650886305178034</c:v>
                </c:pt>
                <c:pt idx="94">
                  <c:v>-59.779056991683923</c:v>
                </c:pt>
              </c:numCache>
            </c:numRef>
          </c:val>
        </c:ser>
        <c:ser>
          <c:idx val="3"/>
          <c:order val="3"/>
          <c:tx>
            <c:strRef>
              <c:f>Calculation!$A$17</c:f>
              <c:strCache>
                <c:ptCount val="1"/>
                <c:pt idx="0">
                  <c:v>Trailing Edge</c:v>
                </c:pt>
              </c:strCache>
            </c:strRef>
          </c:tx>
          <c:marker>
            <c:symbol val="none"/>
          </c:marker>
          <c:cat>
            <c:numRef>
              <c:f>Calculation!$G$12:$CW$12</c:f>
              <c:numCache>
                <c:formatCode>Standaard</c:formatCode>
                <c:ptCount val="95"/>
                <c:pt idx="0">
                  <c:v>0</c:v>
                </c:pt>
                <c:pt idx="1">
                  <c:v>60</c:v>
                </c:pt>
                <c:pt idx="2">
                  <c:v>120</c:v>
                </c:pt>
                <c:pt idx="3">
                  <c:v>180</c:v>
                </c:pt>
                <c:pt idx="4">
                  <c:v>240</c:v>
                </c:pt>
                <c:pt idx="5">
                  <c:v>300</c:v>
                </c:pt>
                <c:pt idx="6">
                  <c:v>360</c:v>
                </c:pt>
                <c:pt idx="7">
                  <c:v>420</c:v>
                </c:pt>
                <c:pt idx="8">
                  <c:v>480</c:v>
                </c:pt>
                <c:pt idx="9">
                  <c:v>540</c:v>
                </c:pt>
                <c:pt idx="10">
                  <c:v>600</c:v>
                </c:pt>
                <c:pt idx="11">
                  <c:v>660</c:v>
                </c:pt>
                <c:pt idx="12">
                  <c:v>720</c:v>
                </c:pt>
                <c:pt idx="13">
                  <c:v>780</c:v>
                </c:pt>
                <c:pt idx="14">
                  <c:v>840</c:v>
                </c:pt>
                <c:pt idx="15">
                  <c:v>900</c:v>
                </c:pt>
                <c:pt idx="16">
                  <c:v>960</c:v>
                </c:pt>
                <c:pt idx="17">
                  <c:v>1020</c:v>
                </c:pt>
                <c:pt idx="18">
                  <c:v>1080</c:v>
                </c:pt>
                <c:pt idx="19">
                  <c:v>1140</c:v>
                </c:pt>
                <c:pt idx="20">
                  <c:v>1200</c:v>
                </c:pt>
                <c:pt idx="21">
                  <c:v>1260</c:v>
                </c:pt>
                <c:pt idx="22">
                  <c:v>1320</c:v>
                </c:pt>
                <c:pt idx="23">
                  <c:v>1380</c:v>
                </c:pt>
                <c:pt idx="24">
                  <c:v>1440</c:v>
                </c:pt>
                <c:pt idx="25">
                  <c:v>1500</c:v>
                </c:pt>
                <c:pt idx="26">
                  <c:v>1560</c:v>
                </c:pt>
                <c:pt idx="27">
                  <c:v>1620</c:v>
                </c:pt>
                <c:pt idx="28">
                  <c:v>1680</c:v>
                </c:pt>
                <c:pt idx="29">
                  <c:v>1740</c:v>
                </c:pt>
                <c:pt idx="30">
                  <c:v>1800</c:v>
                </c:pt>
                <c:pt idx="31">
                  <c:v>1860</c:v>
                </c:pt>
                <c:pt idx="32">
                  <c:v>1920</c:v>
                </c:pt>
                <c:pt idx="33">
                  <c:v>1980</c:v>
                </c:pt>
                <c:pt idx="34">
                  <c:v>2040</c:v>
                </c:pt>
                <c:pt idx="35">
                  <c:v>2100</c:v>
                </c:pt>
                <c:pt idx="36">
                  <c:v>2160</c:v>
                </c:pt>
                <c:pt idx="37">
                  <c:v>2220</c:v>
                </c:pt>
                <c:pt idx="38">
                  <c:v>2280</c:v>
                </c:pt>
                <c:pt idx="39">
                  <c:v>2340</c:v>
                </c:pt>
                <c:pt idx="40">
                  <c:v>2400</c:v>
                </c:pt>
                <c:pt idx="41">
                  <c:v>2460</c:v>
                </c:pt>
                <c:pt idx="42">
                  <c:v>2520</c:v>
                </c:pt>
                <c:pt idx="43">
                  <c:v>2580</c:v>
                </c:pt>
                <c:pt idx="44">
                  <c:v>2640</c:v>
                </c:pt>
                <c:pt idx="45">
                  <c:v>2700</c:v>
                </c:pt>
                <c:pt idx="46">
                  <c:v>2760</c:v>
                </c:pt>
                <c:pt idx="47">
                  <c:v>2820</c:v>
                </c:pt>
                <c:pt idx="48">
                  <c:v>2880</c:v>
                </c:pt>
                <c:pt idx="49">
                  <c:v>2940</c:v>
                </c:pt>
                <c:pt idx="50">
                  <c:v>3000</c:v>
                </c:pt>
                <c:pt idx="51">
                  <c:v>3060</c:v>
                </c:pt>
                <c:pt idx="52">
                  <c:v>3120</c:v>
                </c:pt>
                <c:pt idx="53">
                  <c:v>3180</c:v>
                </c:pt>
                <c:pt idx="54">
                  <c:v>3240</c:v>
                </c:pt>
                <c:pt idx="55">
                  <c:v>3300</c:v>
                </c:pt>
                <c:pt idx="56">
                  <c:v>3360</c:v>
                </c:pt>
                <c:pt idx="57">
                  <c:v>3420</c:v>
                </c:pt>
                <c:pt idx="58">
                  <c:v>3480</c:v>
                </c:pt>
                <c:pt idx="59">
                  <c:v>3540</c:v>
                </c:pt>
                <c:pt idx="60">
                  <c:v>3600</c:v>
                </c:pt>
                <c:pt idx="61">
                  <c:v>3660</c:v>
                </c:pt>
                <c:pt idx="62">
                  <c:v>3720</c:v>
                </c:pt>
                <c:pt idx="63">
                  <c:v>3780</c:v>
                </c:pt>
                <c:pt idx="64">
                  <c:v>3840</c:v>
                </c:pt>
                <c:pt idx="65">
                  <c:v>3900</c:v>
                </c:pt>
                <c:pt idx="66">
                  <c:v>3960</c:v>
                </c:pt>
                <c:pt idx="67">
                  <c:v>4020</c:v>
                </c:pt>
                <c:pt idx="68">
                  <c:v>4080</c:v>
                </c:pt>
                <c:pt idx="69">
                  <c:v>4140</c:v>
                </c:pt>
                <c:pt idx="70">
                  <c:v>4200</c:v>
                </c:pt>
                <c:pt idx="71">
                  <c:v>4260</c:v>
                </c:pt>
                <c:pt idx="72">
                  <c:v>4320</c:v>
                </c:pt>
                <c:pt idx="73">
                  <c:v>4380</c:v>
                </c:pt>
                <c:pt idx="74">
                  <c:v>4440</c:v>
                </c:pt>
                <c:pt idx="75">
                  <c:v>4500</c:v>
                </c:pt>
                <c:pt idx="76">
                  <c:v>4560</c:v>
                </c:pt>
                <c:pt idx="77">
                  <c:v>4620</c:v>
                </c:pt>
                <c:pt idx="78">
                  <c:v>4680</c:v>
                </c:pt>
                <c:pt idx="79">
                  <c:v>4740</c:v>
                </c:pt>
                <c:pt idx="80">
                  <c:v>4800</c:v>
                </c:pt>
                <c:pt idx="81">
                  <c:v>4860</c:v>
                </c:pt>
                <c:pt idx="82">
                  <c:v>4920</c:v>
                </c:pt>
                <c:pt idx="83">
                  <c:v>4980</c:v>
                </c:pt>
                <c:pt idx="84">
                  <c:v>5040</c:v>
                </c:pt>
                <c:pt idx="85">
                  <c:v>5100</c:v>
                </c:pt>
                <c:pt idx="86">
                  <c:v>5160</c:v>
                </c:pt>
                <c:pt idx="87">
                  <c:v>5220</c:v>
                </c:pt>
                <c:pt idx="88">
                  <c:v>5280</c:v>
                </c:pt>
                <c:pt idx="89">
                  <c:v>5340</c:v>
                </c:pt>
                <c:pt idx="90">
                  <c:v>5400</c:v>
                </c:pt>
                <c:pt idx="91">
                  <c:v>5460</c:v>
                </c:pt>
                <c:pt idx="92">
                  <c:v>5520</c:v>
                </c:pt>
                <c:pt idx="93">
                  <c:v>5580</c:v>
                </c:pt>
                <c:pt idx="94">
                  <c:v>5640</c:v>
                </c:pt>
              </c:numCache>
            </c:numRef>
          </c:cat>
          <c:val>
            <c:numRef>
              <c:f>Calculation!$G$17:$CW$17</c:f>
              <c:numCache>
                <c:formatCode>Standaard</c:formatCode>
                <c:ptCount val="95"/>
                <c:pt idx="0">
                  <c:v>-30.758050807991403</c:v>
                </c:pt>
                <c:pt idx="1">
                  <c:v>-33.200941888846479</c:v>
                </c:pt>
                <c:pt idx="2">
                  <c:v>-35.510303132292123</c:v>
                </c:pt>
                <c:pt idx="3">
                  <c:v>-37.696834242700724</c:v>
                </c:pt>
                <c:pt idx="4">
                  <c:v>-39.770174700916144</c:v>
                </c:pt>
                <c:pt idx="5">
                  <c:v>-41.738930436996647</c:v>
                </c:pt>
                <c:pt idx="6">
                  <c:v>-43.610813517262883</c:v>
                </c:pt>
                <c:pt idx="7">
                  <c:v>-45.392759285428596</c:v>
                </c:pt>
                <c:pt idx="8">
                  <c:v>-47.091025153481688</c:v>
                </c:pt>
                <c:pt idx="9">
                  <c:v>-48.711274359505893</c:v>
                </c:pt>
                <c:pt idx="10">
                  <c:v>-50.258647334408515</c:v>
                </c:pt>
                <c:pt idx="11">
                  <c:v>-51.737822796294751</c:v>
                </c:pt>
                <c:pt idx="12">
                  <c:v>-53.153070282681597</c:v>
                </c:pt>
                <c:pt idx="13">
                  <c:v>-54.508295509439236</c:v>
                </c:pt>
                <c:pt idx="14">
                  <c:v>-55.807079690939894</c:v>
                </c:pt>
                <c:pt idx="15">
                  <c:v>-57.052713753161136</c:v>
                </c:pt>
                <c:pt idx="16">
                  <c:v>-58.248228208952312</c:v>
                </c:pt>
                <c:pt idx="17">
                  <c:v>-59.396419333613878</c:v>
                </c:pt>
                <c:pt idx="18">
                  <c:v>-60.499872172682359</c:v>
                </c:pt>
                <c:pt idx="19">
                  <c:v>-59.652613504019577</c:v>
                </c:pt>
                <c:pt idx="20">
                  <c:v>-58.805911555366002</c:v>
                </c:pt>
                <c:pt idx="21">
                  <c:v>-57.991938674329901</c:v>
                </c:pt>
                <c:pt idx="22">
                  <c:v>-57.209836367286712</c:v>
                </c:pt>
                <c:pt idx="23">
                  <c:v>-56.458737645948361</c:v>
                </c:pt>
                <c:pt idx="24">
                  <c:v>-55.737769108222082</c:v>
                </c:pt>
                <c:pt idx="25">
                  <c:v>-55.046037224292071</c:v>
                </c:pt>
                <c:pt idx="26">
                  <c:v>-54.382622557046744</c:v>
                </c:pt>
                <c:pt idx="27">
                  <c:v>-53.746609290305997</c:v>
                </c:pt>
                <c:pt idx="28">
                  <c:v>-53.137089745703996</c:v>
                </c:pt>
                <c:pt idx="29">
                  <c:v>-52.553166281326448</c:v>
                </c:pt>
                <c:pt idx="30">
                  <c:v>-51.993953009940576</c:v>
                </c:pt>
                <c:pt idx="31">
                  <c:v>-51.458577329743264</c:v>
                </c:pt>
                <c:pt idx="32">
                  <c:v>-50.946181274303754</c:v>
                </c:pt>
                <c:pt idx="33">
                  <c:v>-50.455922763409149</c:v>
                </c:pt>
                <c:pt idx="34">
                  <c:v>-49.986976726582483</c:v>
                </c:pt>
                <c:pt idx="35">
                  <c:v>-49.53853593214177</c:v>
                </c:pt>
                <c:pt idx="36">
                  <c:v>-49.109811828331857</c:v>
                </c:pt>
                <c:pt idx="37">
                  <c:v>-48.700035229740408</c:v>
                </c:pt>
                <c:pt idx="38">
                  <c:v>-48.308456816651081</c:v>
                </c:pt>
                <c:pt idx="39">
                  <c:v>-47.934347551749781</c:v>
                </c:pt>
                <c:pt idx="40">
                  <c:v>-47.57699900975571</c:v>
                </c:pt>
                <c:pt idx="41">
                  <c:v>-47.23572361068203</c:v>
                </c:pt>
                <c:pt idx="42">
                  <c:v>-46.909854674825098</c:v>
                </c:pt>
                <c:pt idx="43">
                  <c:v>-46.598746496300862</c:v>
                </c:pt>
                <c:pt idx="44">
                  <c:v>-46.301774340139367</c:v>
                </c:pt>
                <c:pt idx="45">
                  <c:v>-46.018334265931642</c:v>
                </c:pt>
                <c:pt idx="46">
                  <c:v>-45.747842971744944</c:v>
                </c:pt>
                <c:pt idx="47">
                  <c:v>-45.489737594472722</c:v>
                </c:pt>
                <c:pt idx="48">
                  <c:v>-45.107761880403814</c:v>
                </c:pt>
                <c:pt idx="49">
                  <c:v>-44.181744612791555</c:v>
                </c:pt>
                <c:pt idx="50">
                  <c:v>-42.710229639753514</c:v>
                </c:pt>
                <c:pt idx="51">
                  <c:v>-40.723533242555447</c:v>
                </c:pt>
                <c:pt idx="52">
                  <c:v>-38.249669974958508</c:v>
                </c:pt>
                <c:pt idx="53">
                  <c:v>-35.319934573545531</c:v>
                </c:pt>
                <c:pt idx="54">
                  <c:v>-31.958771535895998</c:v>
                </c:pt>
                <c:pt idx="55">
                  <c:v>-28.194583565389266</c:v>
                </c:pt>
                <c:pt idx="56">
                  <c:v>-24.06773196278305</c:v>
                </c:pt>
                <c:pt idx="57">
                  <c:v>-19.6094512029253</c:v>
                </c:pt>
                <c:pt idx="58">
                  <c:v>-14.855241932475725</c:v>
                </c:pt>
                <c:pt idx="59">
                  <c:v>-9.8393619421571934</c:v>
                </c:pt>
                <c:pt idx="60">
                  <c:v>-4.5997347278564549</c:v>
                </c:pt>
                <c:pt idx="61">
                  <c:v>0.82210422031073993</c:v>
                </c:pt>
                <c:pt idx="62">
                  <c:v>6.3867318773162696</c:v>
                </c:pt>
                <c:pt idx="63">
                  <c:v>12.052182469633943</c:v>
                </c:pt>
                <c:pt idx="64">
                  <c:v>17.782426646772635</c:v>
                </c:pt>
                <c:pt idx="65">
                  <c:v>23.547756263176467</c:v>
                </c:pt>
                <c:pt idx="66">
                  <c:v>29.304457375857684</c:v>
                </c:pt>
                <c:pt idx="67">
                  <c:v>35.016726875970939</c:v>
                </c:pt>
                <c:pt idx="68">
                  <c:v>40.656742675524818</c:v>
                </c:pt>
                <c:pt idx="69">
                  <c:v>46.197441706012263</c:v>
                </c:pt>
                <c:pt idx="70">
                  <c:v>51.620972439073093</c:v>
                </c:pt>
                <c:pt idx="71">
                  <c:v>56.902907172950471</c:v>
                </c:pt>
                <c:pt idx="72">
                  <c:v>61.419833541091492</c:v>
                </c:pt>
                <c:pt idx="73">
                  <c:v>64.744109070256798</c:v>
                </c:pt>
                <c:pt idx="74">
                  <c:v>67.028952787924482</c:v>
                </c:pt>
                <c:pt idx="75">
                  <c:v>68.411498320567659</c:v>
                </c:pt>
                <c:pt idx="76">
                  <c:v>69.02996520939908</c:v>
                </c:pt>
                <c:pt idx="77">
                  <c:v>64.259557931873942</c:v>
                </c:pt>
                <c:pt idx="78">
                  <c:v>52.922292036026853</c:v>
                </c:pt>
                <c:pt idx="79">
                  <c:v>43.088327210110016</c:v>
                </c:pt>
                <c:pt idx="80">
                  <c:v>34.449689829160945</c:v>
                </c:pt>
                <c:pt idx="81">
                  <c:v>26.781322566942464</c:v>
                </c:pt>
                <c:pt idx="82">
                  <c:v>19.914202951956032</c:v>
                </c:pt>
                <c:pt idx="83">
                  <c:v>13.718449479093763</c:v>
                </c:pt>
                <c:pt idx="84">
                  <c:v>8.0922930746286319</c:v>
                </c:pt>
                <c:pt idx="85">
                  <c:v>2.9546421592607812</c:v>
                </c:pt>
                <c:pt idx="86">
                  <c:v>-1.7600698717575145</c:v>
                </c:pt>
                <c:pt idx="87">
                  <c:v>-6.1055419238605664</c:v>
                </c:pt>
                <c:pt idx="88">
                  <c:v>-10.126256161011659</c:v>
                </c:pt>
                <c:pt idx="89">
                  <c:v>-13.859435472982817</c:v>
                </c:pt>
                <c:pt idx="90">
                  <c:v>-17.336512904456701</c:v>
                </c:pt>
                <c:pt idx="91">
                  <c:v>-20.584251145264815</c:v>
                </c:pt>
                <c:pt idx="92">
                  <c:v>-23.625606853031471</c:v>
                </c:pt>
                <c:pt idx="93">
                  <c:v>-26.480406069800644</c:v>
                </c:pt>
                <c:pt idx="94">
                  <c:v>-29.165877849158719</c:v>
                </c:pt>
              </c:numCache>
            </c:numRef>
          </c:val>
        </c:ser>
        <c:ser>
          <c:idx val="4"/>
          <c:order val="4"/>
          <c:tx>
            <c:strRef>
              <c:f>Calculation!$A$18</c:f>
              <c:strCache>
                <c:ptCount val="1"/>
                <c:pt idx="0">
                  <c:v>Starboard</c:v>
                </c:pt>
              </c:strCache>
            </c:strRef>
          </c:tx>
          <c:marker>
            <c:symbol val="none"/>
          </c:marker>
          <c:cat>
            <c:numRef>
              <c:f>Calculation!$G$12:$CW$12</c:f>
              <c:numCache>
                <c:formatCode>Standaard</c:formatCode>
                <c:ptCount val="95"/>
                <c:pt idx="0">
                  <c:v>0</c:v>
                </c:pt>
                <c:pt idx="1">
                  <c:v>60</c:v>
                </c:pt>
                <c:pt idx="2">
                  <c:v>120</c:v>
                </c:pt>
                <c:pt idx="3">
                  <c:v>180</c:v>
                </c:pt>
                <c:pt idx="4">
                  <c:v>240</c:v>
                </c:pt>
                <c:pt idx="5">
                  <c:v>300</c:v>
                </c:pt>
                <c:pt idx="6">
                  <c:v>360</c:v>
                </c:pt>
                <c:pt idx="7">
                  <c:v>420</c:v>
                </c:pt>
                <c:pt idx="8">
                  <c:v>480</c:v>
                </c:pt>
                <c:pt idx="9">
                  <c:v>540</c:v>
                </c:pt>
                <c:pt idx="10">
                  <c:v>600</c:v>
                </c:pt>
                <c:pt idx="11">
                  <c:v>660</c:v>
                </c:pt>
                <c:pt idx="12">
                  <c:v>720</c:v>
                </c:pt>
                <c:pt idx="13">
                  <c:v>780</c:v>
                </c:pt>
                <c:pt idx="14">
                  <c:v>840</c:v>
                </c:pt>
                <c:pt idx="15">
                  <c:v>900</c:v>
                </c:pt>
                <c:pt idx="16">
                  <c:v>960</c:v>
                </c:pt>
                <c:pt idx="17">
                  <c:v>1020</c:v>
                </c:pt>
                <c:pt idx="18">
                  <c:v>1080</c:v>
                </c:pt>
                <c:pt idx="19">
                  <c:v>1140</c:v>
                </c:pt>
                <c:pt idx="20">
                  <c:v>1200</c:v>
                </c:pt>
                <c:pt idx="21">
                  <c:v>1260</c:v>
                </c:pt>
                <c:pt idx="22">
                  <c:v>1320</c:v>
                </c:pt>
                <c:pt idx="23">
                  <c:v>1380</c:v>
                </c:pt>
                <c:pt idx="24">
                  <c:v>1440</c:v>
                </c:pt>
                <c:pt idx="25">
                  <c:v>1500</c:v>
                </c:pt>
                <c:pt idx="26">
                  <c:v>1560</c:v>
                </c:pt>
                <c:pt idx="27">
                  <c:v>1620</c:v>
                </c:pt>
                <c:pt idx="28">
                  <c:v>1680</c:v>
                </c:pt>
                <c:pt idx="29">
                  <c:v>1740</c:v>
                </c:pt>
                <c:pt idx="30">
                  <c:v>1800</c:v>
                </c:pt>
                <c:pt idx="31">
                  <c:v>1860</c:v>
                </c:pt>
                <c:pt idx="32">
                  <c:v>1920</c:v>
                </c:pt>
                <c:pt idx="33">
                  <c:v>1980</c:v>
                </c:pt>
                <c:pt idx="34">
                  <c:v>2040</c:v>
                </c:pt>
                <c:pt idx="35">
                  <c:v>2100</c:v>
                </c:pt>
                <c:pt idx="36">
                  <c:v>2160</c:v>
                </c:pt>
                <c:pt idx="37">
                  <c:v>2220</c:v>
                </c:pt>
                <c:pt idx="38">
                  <c:v>2280</c:v>
                </c:pt>
                <c:pt idx="39">
                  <c:v>2340</c:v>
                </c:pt>
                <c:pt idx="40">
                  <c:v>2400</c:v>
                </c:pt>
                <c:pt idx="41">
                  <c:v>2460</c:v>
                </c:pt>
                <c:pt idx="42">
                  <c:v>2520</c:v>
                </c:pt>
                <c:pt idx="43">
                  <c:v>2580</c:v>
                </c:pt>
                <c:pt idx="44">
                  <c:v>2640</c:v>
                </c:pt>
                <c:pt idx="45">
                  <c:v>2700</c:v>
                </c:pt>
                <c:pt idx="46">
                  <c:v>2760</c:v>
                </c:pt>
                <c:pt idx="47">
                  <c:v>2820</c:v>
                </c:pt>
                <c:pt idx="48">
                  <c:v>2880</c:v>
                </c:pt>
                <c:pt idx="49">
                  <c:v>2940</c:v>
                </c:pt>
                <c:pt idx="50">
                  <c:v>3000</c:v>
                </c:pt>
                <c:pt idx="51">
                  <c:v>3060</c:v>
                </c:pt>
                <c:pt idx="52">
                  <c:v>3120</c:v>
                </c:pt>
                <c:pt idx="53">
                  <c:v>3180</c:v>
                </c:pt>
                <c:pt idx="54">
                  <c:v>3240</c:v>
                </c:pt>
                <c:pt idx="55">
                  <c:v>3300</c:v>
                </c:pt>
                <c:pt idx="56">
                  <c:v>3360</c:v>
                </c:pt>
                <c:pt idx="57">
                  <c:v>3420</c:v>
                </c:pt>
                <c:pt idx="58">
                  <c:v>3480</c:v>
                </c:pt>
                <c:pt idx="59">
                  <c:v>3540</c:v>
                </c:pt>
                <c:pt idx="60">
                  <c:v>3600</c:v>
                </c:pt>
                <c:pt idx="61">
                  <c:v>3660</c:v>
                </c:pt>
                <c:pt idx="62">
                  <c:v>3720</c:v>
                </c:pt>
                <c:pt idx="63">
                  <c:v>3780</c:v>
                </c:pt>
                <c:pt idx="64">
                  <c:v>3840</c:v>
                </c:pt>
                <c:pt idx="65">
                  <c:v>3900</c:v>
                </c:pt>
                <c:pt idx="66">
                  <c:v>3960</c:v>
                </c:pt>
                <c:pt idx="67">
                  <c:v>4020</c:v>
                </c:pt>
                <c:pt idx="68">
                  <c:v>4080</c:v>
                </c:pt>
                <c:pt idx="69">
                  <c:v>4140</c:v>
                </c:pt>
                <c:pt idx="70">
                  <c:v>4200</c:v>
                </c:pt>
                <c:pt idx="71">
                  <c:v>4260</c:v>
                </c:pt>
                <c:pt idx="72">
                  <c:v>4320</c:v>
                </c:pt>
                <c:pt idx="73">
                  <c:v>4380</c:v>
                </c:pt>
                <c:pt idx="74">
                  <c:v>4440</c:v>
                </c:pt>
                <c:pt idx="75">
                  <c:v>4500</c:v>
                </c:pt>
                <c:pt idx="76">
                  <c:v>4560</c:v>
                </c:pt>
                <c:pt idx="77">
                  <c:v>4620</c:v>
                </c:pt>
                <c:pt idx="78">
                  <c:v>4680</c:v>
                </c:pt>
                <c:pt idx="79">
                  <c:v>4740</c:v>
                </c:pt>
                <c:pt idx="80">
                  <c:v>4800</c:v>
                </c:pt>
                <c:pt idx="81">
                  <c:v>4860</c:v>
                </c:pt>
                <c:pt idx="82">
                  <c:v>4920</c:v>
                </c:pt>
                <c:pt idx="83">
                  <c:v>4980</c:v>
                </c:pt>
                <c:pt idx="84">
                  <c:v>5040</c:v>
                </c:pt>
                <c:pt idx="85">
                  <c:v>5100</c:v>
                </c:pt>
                <c:pt idx="86">
                  <c:v>5160</c:v>
                </c:pt>
                <c:pt idx="87">
                  <c:v>5220</c:v>
                </c:pt>
                <c:pt idx="88">
                  <c:v>5280</c:v>
                </c:pt>
                <c:pt idx="89">
                  <c:v>5340</c:v>
                </c:pt>
                <c:pt idx="90">
                  <c:v>5400</c:v>
                </c:pt>
                <c:pt idx="91">
                  <c:v>5460</c:v>
                </c:pt>
                <c:pt idx="92">
                  <c:v>5520</c:v>
                </c:pt>
                <c:pt idx="93">
                  <c:v>5580</c:v>
                </c:pt>
                <c:pt idx="94">
                  <c:v>5640</c:v>
                </c:pt>
              </c:numCache>
            </c:numRef>
          </c:cat>
          <c:val>
            <c:numRef>
              <c:f>Calculation!$G$18:$CW$18</c:f>
              <c:numCache>
                <c:formatCode>Standaard</c:formatCode>
                <c:ptCount val="95"/>
                <c:pt idx="0">
                  <c:v>-65.524734314768651</c:v>
                </c:pt>
                <c:pt idx="1">
                  <c:v>-66.387852395078113</c:v>
                </c:pt>
                <c:pt idx="2">
                  <c:v>-67.22081536622386</c:v>
                </c:pt>
                <c:pt idx="3">
                  <c:v>-68.024989942226696</c:v>
                </c:pt>
                <c:pt idx="4">
                  <c:v>-68.801686757929062</c:v>
                </c:pt>
                <c:pt idx="5">
                  <c:v>-69.552137233651038</c:v>
                </c:pt>
                <c:pt idx="6">
                  <c:v>-70.277499653579454</c:v>
                </c:pt>
                <c:pt idx="7">
                  <c:v>-70.978864681919191</c:v>
                </c:pt>
                <c:pt idx="8">
                  <c:v>-71.657260377102091</c:v>
                </c:pt>
                <c:pt idx="9">
                  <c:v>-72.313656757061239</c:v>
                </c:pt>
                <c:pt idx="10">
                  <c:v>-72.94896996226521</c:v>
                </c:pt>
                <c:pt idx="11">
                  <c:v>-73.564066057717739</c:v>
                </c:pt>
                <c:pt idx="12">
                  <c:v>-74.159764510356354</c:v>
                </c:pt>
                <c:pt idx="13">
                  <c:v>-74.73684137411918</c:v>
                </c:pt>
                <c:pt idx="14">
                  <c:v>-75.296032211315648</c:v>
                </c:pt>
                <c:pt idx="15">
                  <c:v>-75.838034775755091</c:v>
                </c:pt>
                <c:pt idx="16">
                  <c:v>-76.363511480299024</c:v>
                </c:pt>
                <c:pt idx="17">
                  <c:v>-76.873091669053053</c:v>
                </c:pt>
                <c:pt idx="18">
                  <c:v>-77.367373712263515</c:v>
                </c:pt>
                <c:pt idx="19">
                  <c:v>-75.931172473602274</c:v>
                </c:pt>
                <c:pt idx="20">
                  <c:v>-74.505405719712485</c:v>
                </c:pt>
                <c:pt idx="21">
                  <c:v>-73.122751138284386</c:v>
                </c:pt>
                <c:pt idx="22">
                  <c:v>-71.782850898191569</c:v>
                </c:pt>
                <c:pt idx="23">
                  <c:v>-70.48529220302332</c:v>
                </c:pt>
                <c:pt idx="24">
                  <c:v>-69.229610129650993</c:v>
                </c:pt>
                <c:pt idx="25">
                  <c:v>-68.015304619086109</c:v>
                </c:pt>
                <c:pt idx="26">
                  <c:v>-66.841849022199924</c:v>
                </c:pt>
                <c:pt idx="27">
                  <c:v>-65.708666501628556</c:v>
                </c:pt>
                <c:pt idx="28">
                  <c:v>-64.615129155153213</c:v>
                </c:pt>
                <c:pt idx="29">
                  <c:v>-63.560559831673693</c:v>
                </c:pt>
                <c:pt idx="30">
                  <c:v>-62.544234916602385</c:v>
                </c:pt>
                <c:pt idx="31">
                  <c:v>-61.56538803290411</c:v>
                </c:pt>
                <c:pt idx="32">
                  <c:v>-60.623214425396711</c:v>
                </c:pt>
                <c:pt idx="33">
                  <c:v>-59.716875563874154</c:v>
                </c:pt>
                <c:pt idx="34">
                  <c:v>-58.845503903081678</c:v>
                </c:pt>
                <c:pt idx="35">
                  <c:v>-58.008208280315941</c:v>
                </c:pt>
                <c:pt idx="36">
                  <c:v>-57.204078608783796</c:v>
                </c:pt>
                <c:pt idx="37">
                  <c:v>-56.43219049179492</c:v>
                </c:pt>
                <c:pt idx="38">
                  <c:v>-55.691609835903165</c:v>
                </c:pt>
                <c:pt idx="39">
                  <c:v>-54.981396983531589</c:v>
                </c:pt>
                <c:pt idx="40">
                  <c:v>-54.300610451181981</c:v>
                </c:pt>
                <c:pt idx="41">
                  <c:v>-53.648310334234807</c:v>
                </c:pt>
                <c:pt idx="42">
                  <c:v>-53.023561696613797</c:v>
                </c:pt>
                <c:pt idx="43">
                  <c:v>-52.425437228042917</c:v>
                </c:pt>
                <c:pt idx="44">
                  <c:v>-51.853019612114267</c:v>
                </c:pt>
                <c:pt idx="45">
                  <c:v>-51.305404026838382</c:v>
                </c:pt>
                <c:pt idx="46">
                  <c:v>-50.781700019399246</c:v>
                </c:pt>
                <c:pt idx="47">
                  <c:v>-50.281033104146793</c:v>
                </c:pt>
                <c:pt idx="48">
                  <c:v>-49.802542494260265</c:v>
                </c:pt>
                <c:pt idx="49">
                  <c:v>-49.345340333826812</c:v>
                </c:pt>
                <c:pt idx="50">
                  <c:v>-48.908536131667567</c:v>
                </c:pt>
                <c:pt idx="51">
                  <c:v>-48.491269088870261</c:v>
                </c:pt>
                <c:pt idx="52">
                  <c:v>-48.092708294623108</c:v>
                </c:pt>
                <c:pt idx="53">
                  <c:v>-47.71205239748754</c:v>
                </c:pt>
                <c:pt idx="54">
                  <c:v>-47.348529099284661</c:v>
                </c:pt>
                <c:pt idx="55">
                  <c:v>-47.00139474930954</c:v>
                </c:pt>
                <c:pt idx="56">
                  <c:v>-46.669934053676926</c:v>
                </c:pt>
                <c:pt idx="57">
                  <c:v>-46.353459813479034</c:v>
                </c:pt>
                <c:pt idx="58">
                  <c:v>-46.051312236912629</c:v>
                </c:pt>
                <c:pt idx="59">
                  <c:v>-45.762858672570353</c:v>
                </c:pt>
                <c:pt idx="60">
                  <c:v>-45.487493250017948</c:v>
                </c:pt>
                <c:pt idx="61">
                  <c:v>-45.224636091418382</c:v>
                </c:pt>
                <c:pt idx="62">
                  <c:v>-44.973732794365652</c:v>
                </c:pt>
                <c:pt idx="63">
                  <c:v>-44.734253879748074</c:v>
                </c:pt>
                <c:pt idx="64">
                  <c:v>-44.505694078807117</c:v>
                </c:pt>
                <c:pt idx="65">
                  <c:v>-44.287571389868447</c:v>
                </c:pt>
                <c:pt idx="66">
                  <c:v>-44.079426334117784</c:v>
                </c:pt>
                <c:pt idx="67">
                  <c:v>-43.880821225963167</c:v>
                </c:pt>
                <c:pt idx="68">
                  <c:v>-43.691338921616136</c:v>
                </c:pt>
                <c:pt idx="69">
                  <c:v>-43.510581999814121</c:v>
                </c:pt>
                <c:pt idx="70">
                  <c:v>-43.338171877451515</c:v>
                </c:pt>
                <c:pt idx="71">
                  <c:v>-43.173747670236047</c:v>
                </c:pt>
                <c:pt idx="72">
                  <c:v>-43.016971729759028</c:v>
                </c:pt>
                <c:pt idx="73">
                  <c:v>-42.867545031186772</c:v>
                </c:pt>
                <c:pt idx="74">
                  <c:v>-42.725179241226925</c:v>
                </c:pt>
                <c:pt idx="75">
                  <c:v>-42.589589543914229</c:v>
                </c:pt>
                <c:pt idx="76">
                  <c:v>-42.460495407496481</c:v>
                </c:pt>
                <c:pt idx="77">
                  <c:v>-43.089167114443114</c:v>
                </c:pt>
                <c:pt idx="78">
                  <c:v>-44.868588743998622</c:v>
                </c:pt>
                <c:pt idx="79">
                  <c:v>-46.565403312303346</c:v>
                </c:pt>
                <c:pt idx="80">
                  <c:v>-48.185063125616253</c:v>
                </c:pt>
                <c:pt idx="81">
                  <c:v>-49.732543307229342</c:v>
                </c:pt>
                <c:pt idx="82">
                  <c:v>-51.212391340884253</c:v>
                </c:pt>
                <c:pt idx="83">
                  <c:v>-52.628771460452533</c:v>
                </c:pt>
                <c:pt idx="84">
                  <c:v>-53.985504123682475</c:v>
                </c:pt>
                <c:pt idx="85">
                  <c:v>-55.286100989372798</c:v>
                </c:pt>
                <c:pt idx="86">
                  <c:v>-56.533795868834503</c:v>
                </c:pt>
                <c:pt idx="87">
                  <c:v>-57.731572114523225</c:v>
                </c:pt>
                <c:pt idx="88">
                  <c:v>-58.882186874987809</c:v>
                </c:pt>
                <c:pt idx="89">
                  <c:v>-59.988192602178778</c:v>
                </c:pt>
                <c:pt idx="90">
                  <c:v>-61.051956152627355</c:v>
                </c:pt>
                <c:pt idx="91">
                  <c:v>-62.075675781741261</c:v>
                </c:pt>
                <c:pt idx="92">
                  <c:v>-63.061396292022252</c:v>
                </c:pt>
                <c:pt idx="93">
                  <c:v>-64.011022561863754</c:v>
                </c:pt>
                <c:pt idx="94">
                  <c:v>-64.926331651671219</c:v>
                </c:pt>
              </c:numCache>
            </c:numRef>
          </c:val>
        </c:ser>
        <c:ser>
          <c:idx val="5"/>
          <c:order val="5"/>
          <c:tx>
            <c:strRef>
              <c:f>Calculation!$A$19</c:f>
              <c:strCache>
                <c:ptCount val="1"/>
                <c:pt idx="0">
                  <c:v>Larboard</c:v>
                </c:pt>
              </c:strCache>
            </c:strRef>
          </c:tx>
          <c:marker>
            <c:symbol val="none"/>
          </c:marker>
          <c:cat>
            <c:numRef>
              <c:f>Calculation!$G$12:$CW$12</c:f>
              <c:numCache>
                <c:formatCode>Standaard</c:formatCode>
                <c:ptCount val="95"/>
                <c:pt idx="0">
                  <c:v>0</c:v>
                </c:pt>
                <c:pt idx="1">
                  <c:v>60</c:v>
                </c:pt>
                <c:pt idx="2">
                  <c:v>120</c:v>
                </c:pt>
                <c:pt idx="3">
                  <c:v>180</c:v>
                </c:pt>
                <c:pt idx="4">
                  <c:v>240</c:v>
                </c:pt>
                <c:pt idx="5">
                  <c:v>300</c:v>
                </c:pt>
                <c:pt idx="6">
                  <c:v>360</c:v>
                </c:pt>
                <c:pt idx="7">
                  <c:v>420</c:v>
                </c:pt>
                <c:pt idx="8">
                  <c:v>480</c:v>
                </c:pt>
                <c:pt idx="9">
                  <c:v>540</c:v>
                </c:pt>
                <c:pt idx="10">
                  <c:v>600</c:v>
                </c:pt>
                <c:pt idx="11">
                  <c:v>660</c:v>
                </c:pt>
                <c:pt idx="12">
                  <c:v>720</c:v>
                </c:pt>
                <c:pt idx="13">
                  <c:v>780</c:v>
                </c:pt>
                <c:pt idx="14">
                  <c:v>840</c:v>
                </c:pt>
                <c:pt idx="15">
                  <c:v>900</c:v>
                </c:pt>
                <c:pt idx="16">
                  <c:v>960</c:v>
                </c:pt>
                <c:pt idx="17">
                  <c:v>1020</c:v>
                </c:pt>
                <c:pt idx="18">
                  <c:v>1080</c:v>
                </c:pt>
                <c:pt idx="19">
                  <c:v>1140</c:v>
                </c:pt>
                <c:pt idx="20">
                  <c:v>1200</c:v>
                </c:pt>
                <c:pt idx="21">
                  <c:v>1260</c:v>
                </c:pt>
                <c:pt idx="22">
                  <c:v>1320</c:v>
                </c:pt>
                <c:pt idx="23">
                  <c:v>1380</c:v>
                </c:pt>
                <c:pt idx="24">
                  <c:v>1440</c:v>
                </c:pt>
                <c:pt idx="25">
                  <c:v>1500</c:v>
                </c:pt>
                <c:pt idx="26">
                  <c:v>1560</c:v>
                </c:pt>
                <c:pt idx="27">
                  <c:v>1620</c:v>
                </c:pt>
                <c:pt idx="28">
                  <c:v>1680</c:v>
                </c:pt>
                <c:pt idx="29">
                  <c:v>1740</c:v>
                </c:pt>
                <c:pt idx="30">
                  <c:v>1800</c:v>
                </c:pt>
                <c:pt idx="31">
                  <c:v>1860</c:v>
                </c:pt>
                <c:pt idx="32">
                  <c:v>1920</c:v>
                </c:pt>
                <c:pt idx="33">
                  <c:v>1980</c:v>
                </c:pt>
                <c:pt idx="34">
                  <c:v>2040</c:v>
                </c:pt>
                <c:pt idx="35">
                  <c:v>2100</c:v>
                </c:pt>
                <c:pt idx="36">
                  <c:v>2160</c:v>
                </c:pt>
                <c:pt idx="37">
                  <c:v>2220</c:v>
                </c:pt>
                <c:pt idx="38">
                  <c:v>2280</c:v>
                </c:pt>
                <c:pt idx="39">
                  <c:v>2340</c:v>
                </c:pt>
                <c:pt idx="40">
                  <c:v>2400</c:v>
                </c:pt>
                <c:pt idx="41">
                  <c:v>2460</c:v>
                </c:pt>
                <c:pt idx="42">
                  <c:v>2520</c:v>
                </c:pt>
                <c:pt idx="43">
                  <c:v>2580</c:v>
                </c:pt>
                <c:pt idx="44">
                  <c:v>2640</c:v>
                </c:pt>
                <c:pt idx="45">
                  <c:v>2700</c:v>
                </c:pt>
                <c:pt idx="46">
                  <c:v>2760</c:v>
                </c:pt>
                <c:pt idx="47">
                  <c:v>2820</c:v>
                </c:pt>
                <c:pt idx="48">
                  <c:v>2880</c:v>
                </c:pt>
                <c:pt idx="49">
                  <c:v>2940</c:v>
                </c:pt>
                <c:pt idx="50">
                  <c:v>3000</c:v>
                </c:pt>
                <c:pt idx="51">
                  <c:v>3060</c:v>
                </c:pt>
                <c:pt idx="52">
                  <c:v>3120</c:v>
                </c:pt>
                <c:pt idx="53">
                  <c:v>3180</c:v>
                </c:pt>
                <c:pt idx="54">
                  <c:v>3240</c:v>
                </c:pt>
                <c:pt idx="55">
                  <c:v>3300</c:v>
                </c:pt>
                <c:pt idx="56">
                  <c:v>3360</c:v>
                </c:pt>
                <c:pt idx="57">
                  <c:v>3420</c:v>
                </c:pt>
                <c:pt idx="58">
                  <c:v>3480</c:v>
                </c:pt>
                <c:pt idx="59">
                  <c:v>3540</c:v>
                </c:pt>
                <c:pt idx="60">
                  <c:v>3600</c:v>
                </c:pt>
                <c:pt idx="61">
                  <c:v>3660</c:v>
                </c:pt>
                <c:pt idx="62">
                  <c:v>3720</c:v>
                </c:pt>
                <c:pt idx="63">
                  <c:v>3780</c:v>
                </c:pt>
                <c:pt idx="64">
                  <c:v>3840</c:v>
                </c:pt>
                <c:pt idx="65">
                  <c:v>3900</c:v>
                </c:pt>
                <c:pt idx="66">
                  <c:v>3960</c:v>
                </c:pt>
                <c:pt idx="67">
                  <c:v>4020</c:v>
                </c:pt>
                <c:pt idx="68">
                  <c:v>4080</c:v>
                </c:pt>
                <c:pt idx="69">
                  <c:v>4140</c:v>
                </c:pt>
                <c:pt idx="70">
                  <c:v>4200</c:v>
                </c:pt>
                <c:pt idx="71">
                  <c:v>4260</c:v>
                </c:pt>
                <c:pt idx="72">
                  <c:v>4320</c:v>
                </c:pt>
                <c:pt idx="73">
                  <c:v>4380</c:v>
                </c:pt>
                <c:pt idx="74">
                  <c:v>4440</c:v>
                </c:pt>
                <c:pt idx="75">
                  <c:v>4500</c:v>
                </c:pt>
                <c:pt idx="76">
                  <c:v>4560</c:v>
                </c:pt>
                <c:pt idx="77">
                  <c:v>4620</c:v>
                </c:pt>
                <c:pt idx="78">
                  <c:v>4680</c:v>
                </c:pt>
                <c:pt idx="79">
                  <c:v>4740</c:v>
                </c:pt>
                <c:pt idx="80">
                  <c:v>4800</c:v>
                </c:pt>
                <c:pt idx="81">
                  <c:v>4860</c:v>
                </c:pt>
                <c:pt idx="82">
                  <c:v>4920</c:v>
                </c:pt>
                <c:pt idx="83">
                  <c:v>4980</c:v>
                </c:pt>
                <c:pt idx="84">
                  <c:v>5040</c:v>
                </c:pt>
                <c:pt idx="85">
                  <c:v>5100</c:v>
                </c:pt>
                <c:pt idx="86">
                  <c:v>5160</c:v>
                </c:pt>
                <c:pt idx="87">
                  <c:v>5220</c:v>
                </c:pt>
                <c:pt idx="88">
                  <c:v>5280</c:v>
                </c:pt>
                <c:pt idx="89">
                  <c:v>5340</c:v>
                </c:pt>
                <c:pt idx="90">
                  <c:v>5400</c:v>
                </c:pt>
                <c:pt idx="91">
                  <c:v>5460</c:v>
                </c:pt>
                <c:pt idx="92">
                  <c:v>5520</c:v>
                </c:pt>
                <c:pt idx="93">
                  <c:v>5580</c:v>
                </c:pt>
                <c:pt idx="94">
                  <c:v>5640</c:v>
                </c:pt>
              </c:numCache>
            </c:numRef>
          </c:cat>
          <c:val>
            <c:numRef>
              <c:f>Calculation!$G$19:$CW$19</c:f>
              <c:numCache>
                <c:formatCode>Standaard</c:formatCode>
                <c:ptCount val="95"/>
                <c:pt idx="0">
                  <c:v>-65.524734314768651</c:v>
                </c:pt>
                <c:pt idx="1">
                  <c:v>-66.387852395078113</c:v>
                </c:pt>
                <c:pt idx="2">
                  <c:v>-67.22081536622386</c:v>
                </c:pt>
                <c:pt idx="3">
                  <c:v>-68.024989942226696</c:v>
                </c:pt>
                <c:pt idx="4">
                  <c:v>-68.801686757929062</c:v>
                </c:pt>
                <c:pt idx="5">
                  <c:v>-69.552137233651038</c:v>
                </c:pt>
                <c:pt idx="6">
                  <c:v>-70.277499653579454</c:v>
                </c:pt>
                <c:pt idx="7">
                  <c:v>-70.978864681919191</c:v>
                </c:pt>
                <c:pt idx="8">
                  <c:v>-71.657260377102091</c:v>
                </c:pt>
                <c:pt idx="9">
                  <c:v>-72.313656757061239</c:v>
                </c:pt>
                <c:pt idx="10">
                  <c:v>-72.94896996226521</c:v>
                </c:pt>
                <c:pt idx="11">
                  <c:v>-73.564066057717739</c:v>
                </c:pt>
                <c:pt idx="12">
                  <c:v>-74.159764510356354</c:v>
                </c:pt>
                <c:pt idx="13">
                  <c:v>-74.73684137411918</c:v>
                </c:pt>
                <c:pt idx="14">
                  <c:v>-75.296032211315648</c:v>
                </c:pt>
                <c:pt idx="15">
                  <c:v>-75.838034775755091</c:v>
                </c:pt>
                <c:pt idx="16">
                  <c:v>-76.363511480299024</c:v>
                </c:pt>
                <c:pt idx="17">
                  <c:v>-76.873091669053053</c:v>
                </c:pt>
                <c:pt idx="18">
                  <c:v>-77.367373712263515</c:v>
                </c:pt>
                <c:pt idx="19">
                  <c:v>-75.931172473602274</c:v>
                </c:pt>
                <c:pt idx="20">
                  <c:v>-74.505405719712485</c:v>
                </c:pt>
                <c:pt idx="21">
                  <c:v>-73.122751138284386</c:v>
                </c:pt>
                <c:pt idx="22">
                  <c:v>-71.782850898191569</c:v>
                </c:pt>
                <c:pt idx="23">
                  <c:v>-70.48529220302332</c:v>
                </c:pt>
                <c:pt idx="24">
                  <c:v>-69.229610129650993</c:v>
                </c:pt>
                <c:pt idx="25">
                  <c:v>-68.015304619086109</c:v>
                </c:pt>
                <c:pt idx="26">
                  <c:v>-66.841849022199924</c:v>
                </c:pt>
                <c:pt idx="27">
                  <c:v>-65.708666501628556</c:v>
                </c:pt>
                <c:pt idx="28">
                  <c:v>-64.615129155153213</c:v>
                </c:pt>
                <c:pt idx="29">
                  <c:v>-63.560559831673693</c:v>
                </c:pt>
                <c:pt idx="30">
                  <c:v>-62.544234916602385</c:v>
                </c:pt>
                <c:pt idx="31">
                  <c:v>-61.56538803290411</c:v>
                </c:pt>
                <c:pt idx="32">
                  <c:v>-60.623214425396711</c:v>
                </c:pt>
                <c:pt idx="33">
                  <c:v>-59.716875563874154</c:v>
                </c:pt>
                <c:pt idx="34">
                  <c:v>-58.845503903081678</c:v>
                </c:pt>
                <c:pt idx="35">
                  <c:v>-58.008208280315941</c:v>
                </c:pt>
                <c:pt idx="36">
                  <c:v>-57.204078608783796</c:v>
                </c:pt>
                <c:pt idx="37">
                  <c:v>-56.43219049179492</c:v>
                </c:pt>
                <c:pt idx="38">
                  <c:v>-55.691609835903165</c:v>
                </c:pt>
                <c:pt idx="39">
                  <c:v>-54.981396983531589</c:v>
                </c:pt>
                <c:pt idx="40">
                  <c:v>-54.300610451181981</c:v>
                </c:pt>
                <c:pt idx="41">
                  <c:v>-53.648310334234807</c:v>
                </c:pt>
                <c:pt idx="42">
                  <c:v>-53.023561696613797</c:v>
                </c:pt>
                <c:pt idx="43">
                  <c:v>-52.425437228042917</c:v>
                </c:pt>
                <c:pt idx="44">
                  <c:v>-51.853019612114267</c:v>
                </c:pt>
                <c:pt idx="45">
                  <c:v>-51.305404026838382</c:v>
                </c:pt>
                <c:pt idx="46">
                  <c:v>-50.781700019399246</c:v>
                </c:pt>
                <c:pt idx="47">
                  <c:v>-50.281033104146793</c:v>
                </c:pt>
                <c:pt idx="48">
                  <c:v>-49.802542494260265</c:v>
                </c:pt>
                <c:pt idx="49">
                  <c:v>-49.345340333826812</c:v>
                </c:pt>
                <c:pt idx="50">
                  <c:v>-48.908536131667567</c:v>
                </c:pt>
                <c:pt idx="51">
                  <c:v>-48.491269088870261</c:v>
                </c:pt>
                <c:pt idx="52">
                  <c:v>-48.092708294623108</c:v>
                </c:pt>
                <c:pt idx="53">
                  <c:v>-47.71205239748754</c:v>
                </c:pt>
                <c:pt idx="54">
                  <c:v>-47.348529099284661</c:v>
                </c:pt>
                <c:pt idx="55">
                  <c:v>-47.00139474930954</c:v>
                </c:pt>
                <c:pt idx="56">
                  <c:v>-46.669934053676926</c:v>
                </c:pt>
                <c:pt idx="57">
                  <c:v>-46.353459813479034</c:v>
                </c:pt>
                <c:pt idx="58">
                  <c:v>-46.051312236912629</c:v>
                </c:pt>
                <c:pt idx="59">
                  <c:v>-45.762858672570353</c:v>
                </c:pt>
                <c:pt idx="60">
                  <c:v>-45.487493250017948</c:v>
                </c:pt>
                <c:pt idx="61">
                  <c:v>-45.224636091418382</c:v>
                </c:pt>
                <c:pt idx="62">
                  <c:v>-44.973732794365652</c:v>
                </c:pt>
                <c:pt idx="63">
                  <c:v>-44.734253879748074</c:v>
                </c:pt>
                <c:pt idx="64">
                  <c:v>-44.505694078807117</c:v>
                </c:pt>
                <c:pt idx="65">
                  <c:v>-44.287571389868447</c:v>
                </c:pt>
                <c:pt idx="66">
                  <c:v>-44.079426334117784</c:v>
                </c:pt>
                <c:pt idx="67">
                  <c:v>-43.880821225963167</c:v>
                </c:pt>
                <c:pt idx="68">
                  <c:v>-43.691338921616136</c:v>
                </c:pt>
                <c:pt idx="69">
                  <c:v>-43.510581999814121</c:v>
                </c:pt>
                <c:pt idx="70">
                  <c:v>-43.338171877451515</c:v>
                </c:pt>
                <c:pt idx="71">
                  <c:v>-43.173747670236047</c:v>
                </c:pt>
                <c:pt idx="72">
                  <c:v>-43.016971729759028</c:v>
                </c:pt>
                <c:pt idx="73">
                  <c:v>-42.867545031186772</c:v>
                </c:pt>
                <c:pt idx="74">
                  <c:v>-42.725179241226925</c:v>
                </c:pt>
                <c:pt idx="75">
                  <c:v>-42.589589543914229</c:v>
                </c:pt>
                <c:pt idx="76">
                  <c:v>-42.460495407496481</c:v>
                </c:pt>
                <c:pt idx="77">
                  <c:v>-43.089167114443114</c:v>
                </c:pt>
                <c:pt idx="78">
                  <c:v>-44.868588743998622</c:v>
                </c:pt>
                <c:pt idx="79">
                  <c:v>-46.565403312303346</c:v>
                </c:pt>
                <c:pt idx="80">
                  <c:v>-48.185063125616253</c:v>
                </c:pt>
                <c:pt idx="81">
                  <c:v>-49.732543307229342</c:v>
                </c:pt>
                <c:pt idx="82">
                  <c:v>-51.212391340884253</c:v>
                </c:pt>
                <c:pt idx="83">
                  <c:v>-52.628771460452533</c:v>
                </c:pt>
                <c:pt idx="84">
                  <c:v>-53.985504123682475</c:v>
                </c:pt>
                <c:pt idx="85">
                  <c:v>-55.286100989372798</c:v>
                </c:pt>
                <c:pt idx="86">
                  <c:v>-56.533795868834503</c:v>
                </c:pt>
                <c:pt idx="87">
                  <c:v>-57.731572114523225</c:v>
                </c:pt>
                <c:pt idx="88">
                  <c:v>-58.882186874987809</c:v>
                </c:pt>
                <c:pt idx="89">
                  <c:v>-59.988192602178778</c:v>
                </c:pt>
                <c:pt idx="90">
                  <c:v>-61.051956152627355</c:v>
                </c:pt>
                <c:pt idx="91">
                  <c:v>-62.075675781741261</c:v>
                </c:pt>
                <c:pt idx="92">
                  <c:v>-63.061396292022252</c:v>
                </c:pt>
                <c:pt idx="93">
                  <c:v>-64.011022561863754</c:v>
                </c:pt>
                <c:pt idx="94">
                  <c:v>-64.926331651671219</c:v>
                </c:pt>
              </c:numCache>
            </c:numRef>
          </c:val>
        </c:ser>
        <c:marker val="1"/>
        <c:axId val="81330176"/>
        <c:axId val="81331712"/>
      </c:lineChart>
      <c:catAx>
        <c:axId val="81330176"/>
        <c:scaling>
          <c:orientation val="minMax"/>
        </c:scaling>
        <c:axPos val="b"/>
        <c:numFmt formatCode="Standaard" sourceLinked="1"/>
        <c:tickLblPos val="nextTo"/>
        <c:crossAx val="81331712"/>
        <c:crosses val="autoZero"/>
        <c:auto val="1"/>
        <c:lblAlgn val="ctr"/>
        <c:lblOffset val="100"/>
      </c:catAx>
      <c:valAx>
        <c:axId val="81331712"/>
        <c:scaling>
          <c:orientation val="minMax"/>
        </c:scaling>
        <c:axPos val="l"/>
        <c:majorGridlines/>
        <c:numFmt formatCode="Standaard" sourceLinked="1"/>
        <c:tickLblPos val="nextTo"/>
        <c:crossAx val="81330176"/>
        <c:crosses val="autoZero"/>
        <c:crossBetween val="between"/>
      </c:valAx>
    </c:plotArea>
    <c:legend>
      <c:legendPos val="r"/>
      <c:layout/>
    </c:legend>
    <c:plotVisOnly val="1"/>
  </c:chart>
  <c:printSettings>
    <c:headerFooter/>
    <c:pageMargins b="0.75000000000000033" l="0.70000000000000029" r="0.70000000000000029" t="0.75000000000000033" header="0.30000000000000016" footer="0.30000000000000016"/>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9</xdr:col>
      <xdr:colOff>729837</xdr:colOff>
      <xdr:row>24</xdr:row>
      <xdr:rowOff>148442</xdr:rowOff>
    </xdr:from>
    <xdr:to>
      <xdr:col>24</xdr:col>
      <xdr:colOff>655616</xdr:colOff>
      <xdr:row>62</xdr:row>
      <xdr:rowOff>61851</xdr:rowOff>
    </xdr:to>
    <xdr:graphicFrame macro="">
      <xdr:nvGraphicFramePr>
        <xdr:cNvPr id="2" name="Grafiek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dimension ref="B1:R387"/>
  <sheetViews>
    <sheetView tabSelected="1" workbookViewId="0">
      <selection activeCell="C9" sqref="C9"/>
    </sheetView>
  </sheetViews>
  <sheetFormatPr defaultRowHeight="15.75"/>
  <cols>
    <col min="2" max="2" width="16.6640625" bestFit="1" customWidth="1"/>
    <col min="5" max="5" width="13" customWidth="1"/>
    <col min="6" max="6" width="12.44140625" bestFit="1" customWidth="1"/>
    <col min="7" max="7" width="12.77734375" customWidth="1"/>
    <col min="11" max="11" width="10.109375" bestFit="1" customWidth="1"/>
    <col min="13" max="18" width="12" bestFit="1" customWidth="1"/>
  </cols>
  <sheetData>
    <row r="1" spans="2:14" ht="16.5" thickBot="1"/>
    <row r="2" spans="2:14" ht="16.5" thickBot="1">
      <c r="B2" t="s">
        <v>115</v>
      </c>
      <c r="G2" s="58" t="s">
        <v>124</v>
      </c>
      <c r="H2" s="60" t="s">
        <v>131</v>
      </c>
      <c r="I2" s="60" t="s">
        <v>133</v>
      </c>
      <c r="J2" s="60" t="s">
        <v>132</v>
      </c>
      <c r="K2" s="60" t="s">
        <v>171</v>
      </c>
      <c r="L2" s="60" t="s">
        <v>134</v>
      </c>
      <c r="M2" s="60" t="s">
        <v>136</v>
      </c>
      <c r="N2" s="112" t="s">
        <v>137</v>
      </c>
    </row>
    <row r="3" spans="2:14">
      <c r="B3" s="58" t="s">
        <v>116</v>
      </c>
      <c r="C3" s="60">
        <v>0.1</v>
      </c>
      <c r="D3" s="60" t="s">
        <v>100</v>
      </c>
      <c r="E3" s="112" t="s">
        <v>119</v>
      </c>
      <c r="G3" s="58" t="s">
        <v>125</v>
      </c>
      <c r="H3" s="116">
        <f>C3*C4</f>
        <v>1.0000000000000002E-2</v>
      </c>
      <c r="I3" s="116">
        <f t="shared" ref="I3:I8" si="0">H3*$C$6</f>
        <v>1.0000000000000003E-5</v>
      </c>
      <c r="J3" s="60">
        <v>2700</v>
      </c>
      <c r="K3" s="60">
        <v>897</v>
      </c>
      <c r="L3" s="116">
        <f t="shared" ref="L3:L8" si="1">I3*J3</f>
        <v>2.7000000000000007E-2</v>
      </c>
      <c r="M3" s="60">
        <v>0.42</v>
      </c>
      <c r="N3" s="112">
        <v>0.72</v>
      </c>
    </row>
    <row r="4" spans="2:14">
      <c r="B4" s="65" t="s">
        <v>117</v>
      </c>
      <c r="C4" s="6">
        <v>0.1</v>
      </c>
      <c r="D4" s="6" t="s">
        <v>100</v>
      </c>
      <c r="E4" s="69" t="s">
        <v>120</v>
      </c>
      <c r="G4" s="65" t="s">
        <v>126</v>
      </c>
      <c r="H4" s="117">
        <f>C3*C4</f>
        <v>1.0000000000000002E-2</v>
      </c>
      <c r="I4" s="117">
        <f t="shared" si="0"/>
        <v>1.0000000000000003E-5</v>
      </c>
      <c r="J4" s="6">
        <v>2700</v>
      </c>
      <c r="K4" s="6">
        <v>897</v>
      </c>
      <c r="L4" s="117">
        <f t="shared" si="1"/>
        <v>2.7000000000000007E-2</v>
      </c>
      <c r="M4" s="6">
        <v>0.42</v>
      </c>
      <c r="N4" s="69">
        <v>0.72</v>
      </c>
    </row>
    <row r="5" spans="2:14">
      <c r="B5" s="65" t="s">
        <v>118</v>
      </c>
      <c r="C5" s="6">
        <v>0.3</v>
      </c>
      <c r="D5" s="6" t="s">
        <v>100</v>
      </c>
      <c r="E5" s="69" t="s">
        <v>121</v>
      </c>
      <c r="G5" s="65" t="s">
        <v>127</v>
      </c>
      <c r="H5" s="117">
        <f>C4*C5</f>
        <v>0.03</v>
      </c>
      <c r="I5" s="117">
        <f t="shared" si="0"/>
        <v>3.0000000000000001E-5</v>
      </c>
      <c r="J5" s="6">
        <v>2700</v>
      </c>
      <c r="K5" s="6">
        <v>897</v>
      </c>
      <c r="L5" s="117">
        <f t="shared" si="1"/>
        <v>8.1000000000000003E-2</v>
      </c>
      <c r="M5" s="6">
        <v>0.42</v>
      </c>
      <c r="N5" s="69">
        <v>0.72</v>
      </c>
    </row>
    <row r="6" spans="2:14" ht="16.5" thickBot="1">
      <c r="B6" s="82" t="s">
        <v>122</v>
      </c>
      <c r="C6" s="113">
        <v>1E-3</v>
      </c>
      <c r="D6" s="113" t="s">
        <v>100</v>
      </c>
      <c r="E6" s="114" t="s">
        <v>123</v>
      </c>
      <c r="G6" s="65" t="s">
        <v>128</v>
      </c>
      <c r="H6" s="117">
        <f>C4*C5</f>
        <v>0.03</v>
      </c>
      <c r="I6" s="117">
        <f t="shared" si="0"/>
        <v>3.0000000000000001E-5</v>
      </c>
      <c r="J6" s="6">
        <v>2700</v>
      </c>
      <c r="K6" s="6">
        <v>897</v>
      </c>
      <c r="L6" s="117">
        <f t="shared" si="1"/>
        <v>8.1000000000000003E-2</v>
      </c>
      <c r="M6" s="6">
        <v>0.42</v>
      </c>
      <c r="N6" s="69">
        <v>0.72</v>
      </c>
    </row>
    <row r="7" spans="2:14">
      <c r="G7" s="65" t="s">
        <v>129</v>
      </c>
      <c r="H7" s="117">
        <f>C3*C5</f>
        <v>0.03</v>
      </c>
      <c r="I7" s="117">
        <f t="shared" si="0"/>
        <v>3.0000000000000001E-5</v>
      </c>
      <c r="J7" s="6">
        <v>2700</v>
      </c>
      <c r="K7" s="6">
        <v>897</v>
      </c>
      <c r="L7" s="117">
        <f t="shared" si="1"/>
        <v>8.1000000000000003E-2</v>
      </c>
      <c r="M7" s="6">
        <v>0.42</v>
      </c>
      <c r="N7" s="69">
        <v>0.72</v>
      </c>
    </row>
    <row r="8" spans="2:14" ht="16.5" thickBot="1">
      <c r="G8" s="82" t="s">
        <v>130</v>
      </c>
      <c r="H8" s="115">
        <f>C3*C5</f>
        <v>0.03</v>
      </c>
      <c r="I8" s="115">
        <f t="shared" si="0"/>
        <v>3.0000000000000001E-5</v>
      </c>
      <c r="J8" s="113">
        <v>2700</v>
      </c>
      <c r="K8" s="113">
        <v>897</v>
      </c>
      <c r="L8" s="115">
        <f t="shared" si="1"/>
        <v>8.1000000000000003E-2</v>
      </c>
      <c r="M8" s="113">
        <v>0.42</v>
      </c>
      <c r="N8" s="114">
        <v>0.72</v>
      </c>
    </row>
    <row r="9" spans="2:14">
      <c r="G9" s="65"/>
      <c r="H9" s="6"/>
      <c r="I9" s="6"/>
      <c r="J9" s="6"/>
      <c r="K9" s="6"/>
      <c r="L9" s="6"/>
      <c r="M9" s="6"/>
      <c r="N9" s="69"/>
    </row>
    <row r="10" spans="2:14" ht="16.5" thickBot="1">
      <c r="G10" s="82" t="s">
        <v>135</v>
      </c>
      <c r="H10" s="115">
        <f>SUM(H3:H8)</f>
        <v>0.14000000000000001</v>
      </c>
      <c r="I10" s="115">
        <f>SUM(I3:I8)</f>
        <v>1.4000000000000001E-4</v>
      </c>
      <c r="J10" s="115">
        <f>L10/I10</f>
        <v>2700</v>
      </c>
      <c r="K10" s="125"/>
      <c r="L10" s="115">
        <f>SUM(L3:L8)</f>
        <v>0.37800000000000006</v>
      </c>
      <c r="M10" s="113"/>
      <c r="N10" s="114"/>
    </row>
    <row r="12" spans="2:14" ht="16.5" thickBot="1"/>
    <row r="13" spans="2:14">
      <c r="B13" s="58" t="s">
        <v>140</v>
      </c>
      <c r="C13" s="60">
        <v>500</v>
      </c>
      <c r="D13" s="112" t="s">
        <v>141</v>
      </c>
      <c r="F13" t="s">
        <v>164</v>
      </c>
      <c r="G13">
        <v>1367</v>
      </c>
      <c r="H13" t="s">
        <v>165</v>
      </c>
    </row>
    <row r="14" spans="2:14">
      <c r="B14" s="65" t="s">
        <v>142</v>
      </c>
      <c r="C14" s="120">
        <f>2*PI()/SQRT(398600.4418/(6378+C13)^3)</f>
        <v>5676.8084167290008</v>
      </c>
      <c r="D14" s="69" t="s">
        <v>143</v>
      </c>
      <c r="F14" t="s">
        <v>166</v>
      </c>
      <c r="G14" s="118">
        <f>0.0000000567*254.356^4*(6378/(6378+C13))^2</f>
        <v>204.07776640547607</v>
      </c>
      <c r="H14" t="s">
        <v>165</v>
      </c>
    </row>
    <row r="15" spans="2:14">
      <c r="B15" s="65" t="s">
        <v>144</v>
      </c>
      <c r="C15" s="120">
        <f>(2*ASIN(6378/(6378+C13))/(2*PI()))*C14</f>
        <v>2145.1540099004751</v>
      </c>
      <c r="D15" s="69" t="s">
        <v>143</v>
      </c>
      <c r="F15" t="s">
        <v>167</v>
      </c>
      <c r="G15">
        <v>0.3</v>
      </c>
    </row>
    <row r="16" spans="2:14">
      <c r="B16" s="65"/>
      <c r="C16" s="6"/>
      <c r="D16" s="69"/>
    </row>
    <row r="17" spans="2:18">
      <c r="B17" s="65" t="s">
        <v>138</v>
      </c>
      <c r="C17" s="6"/>
      <c r="D17" s="69"/>
    </row>
    <row r="18" spans="2:18">
      <c r="B18" s="65" t="s">
        <v>139</v>
      </c>
      <c r="C18" s="123">
        <f>1/(1+(C13/6378))^2</f>
        <v>0.85989354107533278</v>
      </c>
      <c r="D18" s="69"/>
    </row>
    <row r="19" spans="2:18">
      <c r="B19" s="65" t="s">
        <v>145</v>
      </c>
      <c r="C19" s="6">
        <v>0.27</v>
      </c>
      <c r="D19" s="69"/>
    </row>
    <row r="20" spans="2:18">
      <c r="B20" s="65"/>
      <c r="C20" s="6"/>
      <c r="D20" s="69"/>
    </row>
    <row r="21" spans="2:18">
      <c r="B21" s="65" t="s">
        <v>146</v>
      </c>
      <c r="C21" s="6"/>
      <c r="D21" s="69"/>
    </row>
    <row r="22" spans="2:18">
      <c r="B22" s="65" t="s">
        <v>139</v>
      </c>
      <c r="C22" s="6">
        <v>1</v>
      </c>
      <c r="D22" s="69"/>
    </row>
    <row r="23" spans="2:18" ht="16.5" thickBot="1">
      <c r="B23" s="82" t="s">
        <v>145</v>
      </c>
      <c r="C23" s="113">
        <v>0</v>
      </c>
      <c r="D23" s="114"/>
    </row>
    <row r="26" spans="2:18">
      <c r="B26" t="s">
        <v>147</v>
      </c>
      <c r="C26" t="s">
        <v>148</v>
      </c>
      <c r="D26" t="s">
        <v>163</v>
      </c>
      <c r="E26" t="s">
        <v>149</v>
      </c>
      <c r="F26" t="s">
        <v>150</v>
      </c>
      <c r="G26" t="s">
        <v>151</v>
      </c>
      <c r="H26" t="s">
        <v>152</v>
      </c>
      <c r="I26" t="s">
        <v>153</v>
      </c>
      <c r="J26" t="s">
        <v>154</v>
      </c>
      <c r="K26" t="s">
        <v>155</v>
      </c>
      <c r="L26" t="s">
        <v>156</v>
      </c>
      <c r="M26" t="s">
        <v>157</v>
      </c>
      <c r="N26" t="s">
        <v>158</v>
      </c>
      <c r="O26" t="s">
        <v>159</v>
      </c>
      <c r="P26" t="s">
        <v>160</v>
      </c>
      <c r="Q26" t="s">
        <v>161</v>
      </c>
      <c r="R26" t="s">
        <v>162</v>
      </c>
    </row>
    <row r="27" spans="2:18">
      <c r="B27" s="121">
        <v>0</v>
      </c>
      <c r="C27" s="119">
        <f>$C$14*B27/360</f>
        <v>0</v>
      </c>
      <c r="D27" s="121" t="str">
        <f>IF(C27&lt;($C$15/2),"Eclipse",IF(C27&gt;($C$14-($C$15/2)),"Eclipse","Sun"))</f>
        <v>Eclipse</v>
      </c>
      <c r="E27" s="121">
        <f>IF(D27="Sun",$G$13,0)</f>
        <v>0</v>
      </c>
      <c r="F27" s="119">
        <f>IF(D27="Sun",$G$14+$G$15*$G$13,$G$14)</f>
        <v>204.07776640547607</v>
      </c>
      <c r="G27" s="122">
        <f>$C$18</f>
        <v>0.85989354107533278</v>
      </c>
      <c r="H27" s="122">
        <f>0</f>
        <v>0</v>
      </c>
      <c r="I27" s="122">
        <f>$C$19</f>
        <v>0.27</v>
      </c>
      <c r="J27" s="122">
        <f t="shared" ref="J27:L42" si="2">$C$19</f>
        <v>0.27</v>
      </c>
      <c r="K27" s="122">
        <f t="shared" si="2"/>
        <v>0.27</v>
      </c>
      <c r="L27" s="122">
        <f t="shared" si="2"/>
        <v>0.27</v>
      </c>
      <c r="M27" s="122">
        <f>IF(B27&lt;90,1-(B27/90),IF(B27&lt;180,0,IF(B27&lt;270,0,((B27-270)/90))))</f>
        <v>1</v>
      </c>
      <c r="N27" s="122">
        <f>IF(B27&lt;90,0,IF(B27&lt;180,(B27-90)/90,IF(B27&lt;270,1-((B27-180)/90),0)))</f>
        <v>0</v>
      </c>
      <c r="O27" s="122">
        <f>IF(B27&lt;90,B27/90,IF(B27&lt;180,1-((B27-90)/90),IF(B27&lt;270,0,0)))</f>
        <v>0</v>
      </c>
      <c r="P27" s="122">
        <f>IF(B27&lt;90,0,IF(B27&lt;180,0,IF(B27&lt;270,(B27-180)/90,1-((B27-270)/90))))</f>
        <v>0</v>
      </c>
      <c r="Q27" s="122">
        <f>IF(B27&lt;90,0,IF(B27&lt;180,0,IF(B27&lt;270,0,0)))</f>
        <v>0</v>
      </c>
      <c r="R27" s="122">
        <f>IF(B27&lt;90,0,IF(B27&lt;180,0,IF(B27&lt;270,0,0)))</f>
        <v>0</v>
      </c>
    </row>
    <row r="28" spans="2:18">
      <c r="B28" s="121">
        <v>1</v>
      </c>
      <c r="C28" s="119">
        <f t="shared" ref="C28:C91" si="3">$C$14*B28/360</f>
        <v>15.768912268691668</v>
      </c>
      <c r="D28" s="121" t="str">
        <f t="shared" ref="D28:D91" si="4">IF(C28&lt;($C$15/2),"Eclipse",IF(C28&gt;($C$14-($C$15/2)),"Eclipse","Sun"))</f>
        <v>Eclipse</v>
      </c>
      <c r="E28" s="121">
        <f t="shared" ref="E28:E91" si="5">IF(D28="Sun",$G$13,0)</f>
        <v>0</v>
      </c>
      <c r="F28" s="119">
        <f t="shared" ref="F28:F91" si="6">IF(D28="Sun",$G$14+$G$15*$G$13,$G$14)</f>
        <v>204.07776640547607</v>
      </c>
      <c r="G28" s="122">
        <f t="shared" ref="G28:G91" si="7">$C$18</f>
        <v>0.85989354107533278</v>
      </c>
      <c r="H28" s="122">
        <f>0</f>
        <v>0</v>
      </c>
      <c r="I28" s="122">
        <f t="shared" ref="I28:L91" si="8">$C$19</f>
        <v>0.27</v>
      </c>
      <c r="J28" s="122">
        <f t="shared" si="2"/>
        <v>0.27</v>
      </c>
      <c r="K28" s="122">
        <f t="shared" si="2"/>
        <v>0.27</v>
      </c>
      <c r="L28" s="122">
        <f t="shared" si="2"/>
        <v>0.27</v>
      </c>
      <c r="M28" s="122">
        <f t="shared" ref="M28:M91" si="9">IF(B28&lt;90,1-(B28/90),IF(B28&lt;180,0,IF(B28&lt;270,0,((B28-270)/90))))</f>
        <v>0.98888888888888893</v>
      </c>
      <c r="N28" s="122">
        <f t="shared" ref="N28:N91" si="10">IF(B28&lt;90,0,IF(B28&lt;180,(B28-90)/90,IF(B28&lt;270,1-((B28-180)/90),0)))</f>
        <v>0</v>
      </c>
      <c r="O28" s="122">
        <f t="shared" ref="O28:O91" si="11">IF(B28&lt;90,B28/90,IF(B28&lt;180,1-((B28-90)/90),IF(B28&lt;270,0,0)))</f>
        <v>1.1111111111111112E-2</v>
      </c>
      <c r="P28" s="122">
        <f t="shared" ref="P28:P91" si="12">IF(B28&lt;90,0,IF(B28&lt;180,0,IF(B28&lt;270,(B28-180)/90,1-((B28-270)/90))))</f>
        <v>0</v>
      </c>
      <c r="Q28" s="122">
        <f t="shared" ref="Q28:Q91" si="13">IF(B28&lt;90,0,IF(B28&lt;180,0,IF(B28&lt;270,0,0)))</f>
        <v>0</v>
      </c>
      <c r="R28" s="122">
        <f t="shared" ref="R28:R91" si="14">IF(B28&lt;90,0,IF(B28&lt;180,0,IF(B28&lt;270,0,0)))</f>
        <v>0</v>
      </c>
    </row>
    <row r="29" spans="2:18">
      <c r="B29" s="121">
        <v>2</v>
      </c>
      <c r="C29" s="119">
        <f t="shared" si="3"/>
        <v>31.537824537383337</v>
      </c>
      <c r="D29" s="121" t="str">
        <f t="shared" si="4"/>
        <v>Eclipse</v>
      </c>
      <c r="E29" s="121">
        <f t="shared" si="5"/>
        <v>0</v>
      </c>
      <c r="F29" s="119">
        <f t="shared" si="6"/>
        <v>204.07776640547607</v>
      </c>
      <c r="G29" s="122">
        <f t="shared" si="7"/>
        <v>0.85989354107533278</v>
      </c>
      <c r="H29" s="122">
        <f>0</f>
        <v>0</v>
      </c>
      <c r="I29" s="122">
        <f t="shared" si="8"/>
        <v>0.27</v>
      </c>
      <c r="J29" s="122">
        <f t="shared" si="2"/>
        <v>0.27</v>
      </c>
      <c r="K29" s="122">
        <f t="shared" si="2"/>
        <v>0.27</v>
      </c>
      <c r="L29" s="122">
        <f t="shared" si="2"/>
        <v>0.27</v>
      </c>
      <c r="M29" s="122">
        <f t="shared" si="9"/>
        <v>0.97777777777777775</v>
      </c>
      <c r="N29" s="122">
        <f t="shared" si="10"/>
        <v>0</v>
      </c>
      <c r="O29" s="122">
        <f t="shared" si="11"/>
        <v>2.2222222222222223E-2</v>
      </c>
      <c r="P29" s="122">
        <f t="shared" si="12"/>
        <v>0</v>
      </c>
      <c r="Q29" s="122">
        <f t="shared" si="13"/>
        <v>0</v>
      </c>
      <c r="R29" s="122">
        <f t="shared" si="14"/>
        <v>0</v>
      </c>
    </row>
    <row r="30" spans="2:18">
      <c r="B30" s="121">
        <v>3</v>
      </c>
      <c r="C30" s="119">
        <f t="shared" si="3"/>
        <v>47.306736806075008</v>
      </c>
      <c r="D30" s="121" t="str">
        <f t="shared" si="4"/>
        <v>Eclipse</v>
      </c>
      <c r="E30" s="121">
        <f t="shared" si="5"/>
        <v>0</v>
      </c>
      <c r="F30" s="119">
        <f t="shared" si="6"/>
        <v>204.07776640547607</v>
      </c>
      <c r="G30" s="122">
        <f t="shared" si="7"/>
        <v>0.85989354107533278</v>
      </c>
      <c r="H30" s="122">
        <f>0</f>
        <v>0</v>
      </c>
      <c r="I30" s="122">
        <f t="shared" si="8"/>
        <v>0.27</v>
      </c>
      <c r="J30" s="122">
        <f t="shared" si="2"/>
        <v>0.27</v>
      </c>
      <c r="K30" s="122">
        <f t="shared" si="2"/>
        <v>0.27</v>
      </c>
      <c r="L30" s="122">
        <f t="shared" si="2"/>
        <v>0.27</v>
      </c>
      <c r="M30" s="122">
        <f t="shared" si="9"/>
        <v>0.96666666666666667</v>
      </c>
      <c r="N30" s="122">
        <f t="shared" si="10"/>
        <v>0</v>
      </c>
      <c r="O30" s="122">
        <f t="shared" si="11"/>
        <v>3.3333333333333333E-2</v>
      </c>
      <c r="P30" s="122">
        <f t="shared" si="12"/>
        <v>0</v>
      </c>
      <c r="Q30" s="122">
        <f t="shared" si="13"/>
        <v>0</v>
      </c>
      <c r="R30" s="122">
        <f t="shared" si="14"/>
        <v>0</v>
      </c>
    </row>
    <row r="31" spans="2:18">
      <c r="B31" s="121">
        <v>4</v>
      </c>
      <c r="C31" s="119">
        <f t="shared" si="3"/>
        <v>63.075649074766673</v>
      </c>
      <c r="D31" s="121" t="str">
        <f t="shared" si="4"/>
        <v>Eclipse</v>
      </c>
      <c r="E31" s="121">
        <f t="shared" si="5"/>
        <v>0</v>
      </c>
      <c r="F31" s="119">
        <f t="shared" si="6"/>
        <v>204.07776640547607</v>
      </c>
      <c r="G31" s="122">
        <f t="shared" si="7"/>
        <v>0.85989354107533278</v>
      </c>
      <c r="H31" s="122">
        <f>0</f>
        <v>0</v>
      </c>
      <c r="I31" s="122">
        <f t="shared" si="8"/>
        <v>0.27</v>
      </c>
      <c r="J31" s="122">
        <f t="shared" si="2"/>
        <v>0.27</v>
      </c>
      <c r="K31" s="122">
        <f t="shared" si="2"/>
        <v>0.27</v>
      </c>
      <c r="L31" s="122">
        <f t="shared" si="2"/>
        <v>0.27</v>
      </c>
      <c r="M31" s="122">
        <f t="shared" si="9"/>
        <v>0.9555555555555556</v>
      </c>
      <c r="N31" s="122">
        <f t="shared" si="10"/>
        <v>0</v>
      </c>
      <c r="O31" s="122">
        <f t="shared" si="11"/>
        <v>4.4444444444444446E-2</v>
      </c>
      <c r="P31" s="122">
        <f t="shared" si="12"/>
        <v>0</v>
      </c>
      <c r="Q31" s="122">
        <f t="shared" si="13"/>
        <v>0</v>
      </c>
      <c r="R31" s="122">
        <f t="shared" si="14"/>
        <v>0</v>
      </c>
    </row>
    <row r="32" spans="2:18">
      <c r="B32" s="121">
        <v>5</v>
      </c>
      <c r="C32" s="119">
        <f t="shared" si="3"/>
        <v>78.844561343458338</v>
      </c>
      <c r="D32" s="121" t="str">
        <f t="shared" si="4"/>
        <v>Eclipse</v>
      </c>
      <c r="E32" s="121">
        <f t="shared" si="5"/>
        <v>0</v>
      </c>
      <c r="F32" s="119">
        <f t="shared" si="6"/>
        <v>204.07776640547607</v>
      </c>
      <c r="G32" s="122">
        <f t="shared" si="7"/>
        <v>0.85989354107533278</v>
      </c>
      <c r="H32" s="122">
        <f>0</f>
        <v>0</v>
      </c>
      <c r="I32" s="122">
        <f t="shared" si="8"/>
        <v>0.27</v>
      </c>
      <c r="J32" s="122">
        <f t="shared" si="2"/>
        <v>0.27</v>
      </c>
      <c r="K32" s="122">
        <f t="shared" si="2"/>
        <v>0.27</v>
      </c>
      <c r="L32" s="122">
        <f t="shared" si="2"/>
        <v>0.27</v>
      </c>
      <c r="M32" s="122">
        <f t="shared" si="9"/>
        <v>0.94444444444444442</v>
      </c>
      <c r="N32" s="122">
        <f t="shared" si="10"/>
        <v>0</v>
      </c>
      <c r="O32" s="122">
        <f t="shared" si="11"/>
        <v>5.5555555555555552E-2</v>
      </c>
      <c r="P32" s="122">
        <f t="shared" si="12"/>
        <v>0</v>
      </c>
      <c r="Q32" s="122">
        <f t="shared" si="13"/>
        <v>0</v>
      </c>
      <c r="R32" s="122">
        <f t="shared" si="14"/>
        <v>0</v>
      </c>
    </row>
    <row r="33" spans="2:18">
      <c r="B33" s="121">
        <v>6</v>
      </c>
      <c r="C33" s="119">
        <f t="shared" si="3"/>
        <v>94.613473612150017</v>
      </c>
      <c r="D33" s="121" t="str">
        <f t="shared" si="4"/>
        <v>Eclipse</v>
      </c>
      <c r="E33" s="121">
        <f t="shared" si="5"/>
        <v>0</v>
      </c>
      <c r="F33" s="119">
        <f t="shared" si="6"/>
        <v>204.07776640547607</v>
      </c>
      <c r="G33" s="122">
        <f t="shared" si="7"/>
        <v>0.85989354107533278</v>
      </c>
      <c r="H33" s="122">
        <f>0</f>
        <v>0</v>
      </c>
      <c r="I33" s="122">
        <f t="shared" si="8"/>
        <v>0.27</v>
      </c>
      <c r="J33" s="122">
        <f t="shared" si="2"/>
        <v>0.27</v>
      </c>
      <c r="K33" s="122">
        <f t="shared" si="2"/>
        <v>0.27</v>
      </c>
      <c r="L33" s="122">
        <f t="shared" si="2"/>
        <v>0.27</v>
      </c>
      <c r="M33" s="122">
        <f t="shared" si="9"/>
        <v>0.93333333333333335</v>
      </c>
      <c r="N33" s="122">
        <f t="shared" si="10"/>
        <v>0</v>
      </c>
      <c r="O33" s="122">
        <f t="shared" si="11"/>
        <v>6.6666666666666666E-2</v>
      </c>
      <c r="P33" s="122">
        <f t="shared" si="12"/>
        <v>0</v>
      </c>
      <c r="Q33" s="122">
        <f t="shared" si="13"/>
        <v>0</v>
      </c>
      <c r="R33" s="122">
        <f t="shared" si="14"/>
        <v>0</v>
      </c>
    </row>
    <row r="34" spans="2:18">
      <c r="B34" s="121">
        <v>7</v>
      </c>
      <c r="C34" s="119">
        <f t="shared" si="3"/>
        <v>110.38238588084168</v>
      </c>
      <c r="D34" s="121" t="str">
        <f t="shared" si="4"/>
        <v>Eclipse</v>
      </c>
      <c r="E34" s="121">
        <f t="shared" si="5"/>
        <v>0</v>
      </c>
      <c r="F34" s="119">
        <f t="shared" si="6"/>
        <v>204.07776640547607</v>
      </c>
      <c r="G34" s="122">
        <f t="shared" si="7"/>
        <v>0.85989354107533278</v>
      </c>
      <c r="H34" s="122">
        <f>0</f>
        <v>0</v>
      </c>
      <c r="I34" s="122">
        <f t="shared" si="8"/>
        <v>0.27</v>
      </c>
      <c r="J34" s="122">
        <f t="shared" si="2"/>
        <v>0.27</v>
      </c>
      <c r="K34" s="122">
        <f t="shared" si="2"/>
        <v>0.27</v>
      </c>
      <c r="L34" s="122">
        <f t="shared" si="2"/>
        <v>0.27</v>
      </c>
      <c r="M34" s="122">
        <f t="shared" si="9"/>
        <v>0.92222222222222228</v>
      </c>
      <c r="N34" s="122">
        <f t="shared" si="10"/>
        <v>0</v>
      </c>
      <c r="O34" s="122">
        <f t="shared" si="11"/>
        <v>7.7777777777777779E-2</v>
      </c>
      <c r="P34" s="122">
        <f t="shared" si="12"/>
        <v>0</v>
      </c>
      <c r="Q34" s="122">
        <f t="shared" si="13"/>
        <v>0</v>
      </c>
      <c r="R34" s="122">
        <f t="shared" si="14"/>
        <v>0</v>
      </c>
    </row>
    <row r="35" spans="2:18">
      <c r="B35" s="121">
        <v>8</v>
      </c>
      <c r="C35" s="119">
        <f t="shared" si="3"/>
        <v>126.15129814953335</v>
      </c>
      <c r="D35" s="121" t="str">
        <f t="shared" si="4"/>
        <v>Eclipse</v>
      </c>
      <c r="E35" s="121">
        <f t="shared" si="5"/>
        <v>0</v>
      </c>
      <c r="F35" s="119">
        <f t="shared" si="6"/>
        <v>204.07776640547607</v>
      </c>
      <c r="G35" s="122">
        <f t="shared" si="7"/>
        <v>0.85989354107533278</v>
      </c>
      <c r="H35" s="122">
        <f>0</f>
        <v>0</v>
      </c>
      <c r="I35" s="122">
        <f t="shared" si="8"/>
        <v>0.27</v>
      </c>
      <c r="J35" s="122">
        <f t="shared" si="2"/>
        <v>0.27</v>
      </c>
      <c r="K35" s="122">
        <f t="shared" si="2"/>
        <v>0.27</v>
      </c>
      <c r="L35" s="122">
        <f t="shared" si="2"/>
        <v>0.27</v>
      </c>
      <c r="M35" s="122">
        <f t="shared" si="9"/>
        <v>0.91111111111111109</v>
      </c>
      <c r="N35" s="122">
        <f t="shared" si="10"/>
        <v>0</v>
      </c>
      <c r="O35" s="122">
        <f t="shared" si="11"/>
        <v>8.8888888888888892E-2</v>
      </c>
      <c r="P35" s="122">
        <f t="shared" si="12"/>
        <v>0</v>
      </c>
      <c r="Q35" s="122">
        <f t="shared" si="13"/>
        <v>0</v>
      </c>
      <c r="R35" s="122">
        <f t="shared" si="14"/>
        <v>0</v>
      </c>
    </row>
    <row r="36" spans="2:18">
      <c r="B36" s="121">
        <v>9</v>
      </c>
      <c r="C36" s="119">
        <f t="shared" si="3"/>
        <v>141.92021041822503</v>
      </c>
      <c r="D36" s="121" t="str">
        <f t="shared" si="4"/>
        <v>Eclipse</v>
      </c>
      <c r="E36" s="121">
        <f t="shared" si="5"/>
        <v>0</v>
      </c>
      <c r="F36" s="119">
        <f t="shared" si="6"/>
        <v>204.07776640547607</v>
      </c>
      <c r="G36" s="122">
        <f t="shared" si="7"/>
        <v>0.85989354107533278</v>
      </c>
      <c r="H36" s="122">
        <f>0</f>
        <v>0</v>
      </c>
      <c r="I36" s="122">
        <f t="shared" si="8"/>
        <v>0.27</v>
      </c>
      <c r="J36" s="122">
        <f t="shared" si="2"/>
        <v>0.27</v>
      </c>
      <c r="K36" s="122">
        <f t="shared" si="2"/>
        <v>0.27</v>
      </c>
      <c r="L36" s="122">
        <f t="shared" si="2"/>
        <v>0.27</v>
      </c>
      <c r="M36" s="122">
        <f t="shared" si="9"/>
        <v>0.9</v>
      </c>
      <c r="N36" s="122">
        <f t="shared" si="10"/>
        <v>0</v>
      </c>
      <c r="O36" s="122">
        <f t="shared" si="11"/>
        <v>0.1</v>
      </c>
      <c r="P36" s="122">
        <f t="shared" si="12"/>
        <v>0</v>
      </c>
      <c r="Q36" s="122">
        <f t="shared" si="13"/>
        <v>0</v>
      </c>
      <c r="R36" s="122">
        <f t="shared" si="14"/>
        <v>0</v>
      </c>
    </row>
    <row r="37" spans="2:18">
      <c r="B37" s="121">
        <v>10</v>
      </c>
      <c r="C37" s="119">
        <f t="shared" si="3"/>
        <v>157.68912268691668</v>
      </c>
      <c r="D37" s="121" t="str">
        <f t="shared" si="4"/>
        <v>Eclipse</v>
      </c>
      <c r="E37" s="121">
        <f t="shared" si="5"/>
        <v>0</v>
      </c>
      <c r="F37" s="119">
        <f t="shared" si="6"/>
        <v>204.07776640547607</v>
      </c>
      <c r="G37" s="122">
        <f t="shared" si="7"/>
        <v>0.85989354107533278</v>
      </c>
      <c r="H37" s="122">
        <f>0</f>
        <v>0</v>
      </c>
      <c r="I37" s="122">
        <f t="shared" si="8"/>
        <v>0.27</v>
      </c>
      <c r="J37" s="122">
        <f t="shared" si="2"/>
        <v>0.27</v>
      </c>
      <c r="K37" s="122">
        <f t="shared" si="2"/>
        <v>0.27</v>
      </c>
      <c r="L37" s="122">
        <f t="shared" si="2"/>
        <v>0.27</v>
      </c>
      <c r="M37" s="122">
        <f t="shared" si="9"/>
        <v>0.88888888888888884</v>
      </c>
      <c r="N37" s="122">
        <f t="shared" si="10"/>
        <v>0</v>
      </c>
      <c r="O37" s="122">
        <f t="shared" si="11"/>
        <v>0.1111111111111111</v>
      </c>
      <c r="P37" s="122">
        <f t="shared" si="12"/>
        <v>0</v>
      </c>
      <c r="Q37" s="122">
        <f t="shared" si="13"/>
        <v>0</v>
      </c>
      <c r="R37" s="122">
        <f t="shared" si="14"/>
        <v>0</v>
      </c>
    </row>
    <row r="38" spans="2:18">
      <c r="B38" s="121">
        <v>11</v>
      </c>
      <c r="C38" s="119">
        <f t="shared" si="3"/>
        <v>173.45803495560835</v>
      </c>
      <c r="D38" s="121" t="str">
        <f t="shared" si="4"/>
        <v>Eclipse</v>
      </c>
      <c r="E38" s="121">
        <f t="shared" si="5"/>
        <v>0</v>
      </c>
      <c r="F38" s="119">
        <f t="shared" si="6"/>
        <v>204.07776640547607</v>
      </c>
      <c r="G38" s="122">
        <f t="shared" si="7"/>
        <v>0.85989354107533278</v>
      </c>
      <c r="H38" s="122">
        <f>0</f>
        <v>0</v>
      </c>
      <c r="I38" s="122">
        <f t="shared" si="8"/>
        <v>0.27</v>
      </c>
      <c r="J38" s="122">
        <f t="shared" si="2"/>
        <v>0.27</v>
      </c>
      <c r="K38" s="122">
        <f t="shared" si="2"/>
        <v>0.27</v>
      </c>
      <c r="L38" s="122">
        <f t="shared" si="2"/>
        <v>0.27</v>
      </c>
      <c r="M38" s="122">
        <f t="shared" si="9"/>
        <v>0.87777777777777777</v>
      </c>
      <c r="N38" s="122">
        <f t="shared" si="10"/>
        <v>0</v>
      </c>
      <c r="O38" s="122">
        <f t="shared" si="11"/>
        <v>0.12222222222222222</v>
      </c>
      <c r="P38" s="122">
        <f t="shared" si="12"/>
        <v>0</v>
      </c>
      <c r="Q38" s="122">
        <f t="shared" si="13"/>
        <v>0</v>
      </c>
      <c r="R38" s="122">
        <f t="shared" si="14"/>
        <v>0</v>
      </c>
    </row>
    <row r="39" spans="2:18">
      <c r="B39" s="121">
        <v>12</v>
      </c>
      <c r="C39" s="119">
        <f t="shared" si="3"/>
        <v>189.22694722430003</v>
      </c>
      <c r="D39" s="121" t="str">
        <f t="shared" si="4"/>
        <v>Eclipse</v>
      </c>
      <c r="E39" s="121">
        <f t="shared" si="5"/>
        <v>0</v>
      </c>
      <c r="F39" s="119">
        <f t="shared" si="6"/>
        <v>204.07776640547607</v>
      </c>
      <c r="G39" s="122">
        <f t="shared" si="7"/>
        <v>0.85989354107533278</v>
      </c>
      <c r="H39" s="122">
        <f>0</f>
        <v>0</v>
      </c>
      <c r="I39" s="122">
        <f t="shared" si="8"/>
        <v>0.27</v>
      </c>
      <c r="J39" s="122">
        <f t="shared" si="2"/>
        <v>0.27</v>
      </c>
      <c r="K39" s="122">
        <f t="shared" si="2"/>
        <v>0.27</v>
      </c>
      <c r="L39" s="122">
        <f t="shared" si="2"/>
        <v>0.27</v>
      </c>
      <c r="M39" s="122">
        <f t="shared" si="9"/>
        <v>0.8666666666666667</v>
      </c>
      <c r="N39" s="122">
        <f t="shared" si="10"/>
        <v>0</v>
      </c>
      <c r="O39" s="122">
        <f t="shared" si="11"/>
        <v>0.13333333333333333</v>
      </c>
      <c r="P39" s="122">
        <f t="shared" si="12"/>
        <v>0</v>
      </c>
      <c r="Q39" s="122">
        <f t="shared" si="13"/>
        <v>0</v>
      </c>
      <c r="R39" s="122">
        <f t="shared" si="14"/>
        <v>0</v>
      </c>
    </row>
    <row r="40" spans="2:18">
      <c r="B40" s="121">
        <v>13</v>
      </c>
      <c r="C40" s="119">
        <f t="shared" si="3"/>
        <v>204.99585949299168</v>
      </c>
      <c r="D40" s="121" t="str">
        <f t="shared" si="4"/>
        <v>Eclipse</v>
      </c>
      <c r="E40" s="121">
        <f t="shared" si="5"/>
        <v>0</v>
      </c>
      <c r="F40" s="119">
        <f t="shared" si="6"/>
        <v>204.07776640547607</v>
      </c>
      <c r="G40" s="122">
        <f t="shared" si="7"/>
        <v>0.85989354107533278</v>
      </c>
      <c r="H40" s="122">
        <f>0</f>
        <v>0</v>
      </c>
      <c r="I40" s="122">
        <f t="shared" si="8"/>
        <v>0.27</v>
      </c>
      <c r="J40" s="122">
        <f t="shared" si="2"/>
        <v>0.27</v>
      </c>
      <c r="K40" s="122">
        <f t="shared" si="2"/>
        <v>0.27</v>
      </c>
      <c r="L40" s="122">
        <f t="shared" si="2"/>
        <v>0.27</v>
      </c>
      <c r="M40" s="122">
        <f t="shared" si="9"/>
        <v>0.85555555555555562</v>
      </c>
      <c r="N40" s="122">
        <f t="shared" si="10"/>
        <v>0</v>
      </c>
      <c r="O40" s="122">
        <f t="shared" si="11"/>
        <v>0.14444444444444443</v>
      </c>
      <c r="P40" s="122">
        <f t="shared" si="12"/>
        <v>0</v>
      </c>
      <c r="Q40" s="122">
        <f t="shared" si="13"/>
        <v>0</v>
      </c>
      <c r="R40" s="122">
        <f t="shared" si="14"/>
        <v>0</v>
      </c>
    </row>
    <row r="41" spans="2:18">
      <c r="B41" s="121">
        <v>14</v>
      </c>
      <c r="C41" s="119">
        <f t="shared" si="3"/>
        <v>220.76477176168336</v>
      </c>
      <c r="D41" s="121" t="str">
        <f t="shared" si="4"/>
        <v>Eclipse</v>
      </c>
      <c r="E41" s="121">
        <f t="shared" si="5"/>
        <v>0</v>
      </c>
      <c r="F41" s="119">
        <f t="shared" si="6"/>
        <v>204.07776640547607</v>
      </c>
      <c r="G41" s="122">
        <f t="shared" si="7"/>
        <v>0.85989354107533278</v>
      </c>
      <c r="H41" s="122">
        <f>0</f>
        <v>0</v>
      </c>
      <c r="I41" s="122">
        <f t="shared" si="8"/>
        <v>0.27</v>
      </c>
      <c r="J41" s="122">
        <f t="shared" si="2"/>
        <v>0.27</v>
      </c>
      <c r="K41" s="122">
        <f t="shared" si="2"/>
        <v>0.27</v>
      </c>
      <c r="L41" s="122">
        <f t="shared" si="2"/>
        <v>0.27</v>
      </c>
      <c r="M41" s="122">
        <f t="shared" si="9"/>
        <v>0.84444444444444444</v>
      </c>
      <c r="N41" s="122">
        <f t="shared" si="10"/>
        <v>0</v>
      </c>
      <c r="O41" s="122">
        <f t="shared" si="11"/>
        <v>0.15555555555555556</v>
      </c>
      <c r="P41" s="122">
        <f t="shared" si="12"/>
        <v>0</v>
      </c>
      <c r="Q41" s="122">
        <f t="shared" si="13"/>
        <v>0</v>
      </c>
      <c r="R41" s="122">
        <f t="shared" si="14"/>
        <v>0</v>
      </c>
    </row>
    <row r="42" spans="2:18">
      <c r="B42" s="121">
        <v>15</v>
      </c>
      <c r="C42" s="119">
        <f t="shared" si="3"/>
        <v>236.53368403037501</v>
      </c>
      <c r="D42" s="121" t="str">
        <f t="shared" si="4"/>
        <v>Eclipse</v>
      </c>
      <c r="E42" s="121">
        <f t="shared" si="5"/>
        <v>0</v>
      </c>
      <c r="F42" s="119">
        <f t="shared" si="6"/>
        <v>204.07776640547607</v>
      </c>
      <c r="G42" s="122">
        <f t="shared" si="7"/>
        <v>0.85989354107533278</v>
      </c>
      <c r="H42" s="122">
        <f>0</f>
        <v>0</v>
      </c>
      <c r="I42" s="122">
        <f t="shared" si="8"/>
        <v>0.27</v>
      </c>
      <c r="J42" s="122">
        <f t="shared" si="2"/>
        <v>0.27</v>
      </c>
      <c r="K42" s="122">
        <f t="shared" si="2"/>
        <v>0.27</v>
      </c>
      <c r="L42" s="122">
        <f t="shared" si="2"/>
        <v>0.27</v>
      </c>
      <c r="M42" s="122">
        <f t="shared" si="9"/>
        <v>0.83333333333333337</v>
      </c>
      <c r="N42" s="122">
        <f t="shared" si="10"/>
        <v>0</v>
      </c>
      <c r="O42" s="122">
        <f t="shared" si="11"/>
        <v>0.16666666666666666</v>
      </c>
      <c r="P42" s="122">
        <f t="shared" si="12"/>
        <v>0</v>
      </c>
      <c r="Q42" s="122">
        <f t="shared" si="13"/>
        <v>0</v>
      </c>
      <c r="R42" s="122">
        <f t="shared" si="14"/>
        <v>0</v>
      </c>
    </row>
    <row r="43" spans="2:18">
      <c r="B43" s="121">
        <v>16</v>
      </c>
      <c r="C43" s="119">
        <f t="shared" si="3"/>
        <v>252.30259629906669</v>
      </c>
      <c r="D43" s="121" t="str">
        <f t="shared" si="4"/>
        <v>Eclipse</v>
      </c>
      <c r="E43" s="121">
        <f t="shared" si="5"/>
        <v>0</v>
      </c>
      <c r="F43" s="119">
        <f t="shared" si="6"/>
        <v>204.07776640547607</v>
      </c>
      <c r="G43" s="122">
        <f t="shared" si="7"/>
        <v>0.85989354107533278</v>
      </c>
      <c r="H43" s="122">
        <f>0</f>
        <v>0</v>
      </c>
      <c r="I43" s="122">
        <f t="shared" si="8"/>
        <v>0.27</v>
      </c>
      <c r="J43" s="122">
        <f t="shared" si="8"/>
        <v>0.27</v>
      </c>
      <c r="K43" s="122">
        <f t="shared" si="8"/>
        <v>0.27</v>
      </c>
      <c r="L43" s="122">
        <f t="shared" si="8"/>
        <v>0.27</v>
      </c>
      <c r="M43" s="122">
        <f t="shared" si="9"/>
        <v>0.82222222222222219</v>
      </c>
      <c r="N43" s="122">
        <f t="shared" si="10"/>
        <v>0</v>
      </c>
      <c r="O43" s="122">
        <f t="shared" si="11"/>
        <v>0.17777777777777778</v>
      </c>
      <c r="P43" s="122">
        <f t="shared" si="12"/>
        <v>0</v>
      </c>
      <c r="Q43" s="122">
        <f t="shared" si="13"/>
        <v>0</v>
      </c>
      <c r="R43" s="122">
        <f t="shared" si="14"/>
        <v>0</v>
      </c>
    </row>
    <row r="44" spans="2:18">
      <c r="B44" s="121">
        <v>17</v>
      </c>
      <c r="C44" s="119">
        <f t="shared" si="3"/>
        <v>268.07150856775837</v>
      </c>
      <c r="D44" s="121" t="str">
        <f t="shared" si="4"/>
        <v>Eclipse</v>
      </c>
      <c r="E44" s="121">
        <f t="shared" si="5"/>
        <v>0</v>
      </c>
      <c r="F44" s="119">
        <f t="shared" si="6"/>
        <v>204.07776640547607</v>
      </c>
      <c r="G44" s="122">
        <f t="shared" si="7"/>
        <v>0.85989354107533278</v>
      </c>
      <c r="H44" s="122">
        <f>0</f>
        <v>0</v>
      </c>
      <c r="I44" s="122">
        <f t="shared" si="8"/>
        <v>0.27</v>
      </c>
      <c r="J44" s="122">
        <f t="shared" si="8"/>
        <v>0.27</v>
      </c>
      <c r="K44" s="122">
        <f t="shared" si="8"/>
        <v>0.27</v>
      </c>
      <c r="L44" s="122">
        <f t="shared" si="8"/>
        <v>0.27</v>
      </c>
      <c r="M44" s="122">
        <f t="shared" si="9"/>
        <v>0.81111111111111112</v>
      </c>
      <c r="N44" s="122">
        <f t="shared" si="10"/>
        <v>0</v>
      </c>
      <c r="O44" s="122">
        <f t="shared" si="11"/>
        <v>0.18888888888888888</v>
      </c>
      <c r="P44" s="122">
        <f t="shared" si="12"/>
        <v>0</v>
      </c>
      <c r="Q44" s="122">
        <f t="shared" si="13"/>
        <v>0</v>
      </c>
      <c r="R44" s="122">
        <f t="shared" si="14"/>
        <v>0</v>
      </c>
    </row>
    <row r="45" spans="2:18">
      <c r="B45" s="121">
        <v>18</v>
      </c>
      <c r="C45" s="119">
        <f t="shared" si="3"/>
        <v>283.84042083645005</v>
      </c>
      <c r="D45" s="121" t="str">
        <f t="shared" si="4"/>
        <v>Eclipse</v>
      </c>
      <c r="E45" s="121">
        <f t="shared" si="5"/>
        <v>0</v>
      </c>
      <c r="F45" s="119">
        <f t="shared" si="6"/>
        <v>204.07776640547607</v>
      </c>
      <c r="G45" s="122">
        <f t="shared" si="7"/>
        <v>0.85989354107533278</v>
      </c>
      <c r="H45" s="122">
        <f>0</f>
        <v>0</v>
      </c>
      <c r="I45" s="122">
        <f t="shared" si="8"/>
        <v>0.27</v>
      </c>
      <c r="J45" s="122">
        <f t="shared" si="8"/>
        <v>0.27</v>
      </c>
      <c r="K45" s="122">
        <f t="shared" si="8"/>
        <v>0.27</v>
      </c>
      <c r="L45" s="122">
        <f t="shared" si="8"/>
        <v>0.27</v>
      </c>
      <c r="M45" s="122">
        <f t="shared" si="9"/>
        <v>0.8</v>
      </c>
      <c r="N45" s="122">
        <f t="shared" si="10"/>
        <v>0</v>
      </c>
      <c r="O45" s="122">
        <f t="shared" si="11"/>
        <v>0.2</v>
      </c>
      <c r="P45" s="122">
        <f t="shared" si="12"/>
        <v>0</v>
      </c>
      <c r="Q45" s="122">
        <f t="shared" si="13"/>
        <v>0</v>
      </c>
      <c r="R45" s="122">
        <f t="shared" si="14"/>
        <v>0</v>
      </c>
    </row>
    <row r="46" spans="2:18">
      <c r="B46" s="121">
        <v>19</v>
      </c>
      <c r="C46" s="119">
        <f t="shared" si="3"/>
        <v>299.60933310514173</v>
      </c>
      <c r="D46" s="121" t="str">
        <f t="shared" si="4"/>
        <v>Eclipse</v>
      </c>
      <c r="E46" s="121">
        <f t="shared" si="5"/>
        <v>0</v>
      </c>
      <c r="F46" s="119">
        <f t="shared" si="6"/>
        <v>204.07776640547607</v>
      </c>
      <c r="G46" s="122">
        <f t="shared" si="7"/>
        <v>0.85989354107533278</v>
      </c>
      <c r="H46" s="122">
        <f>0</f>
        <v>0</v>
      </c>
      <c r="I46" s="122">
        <f t="shared" si="8"/>
        <v>0.27</v>
      </c>
      <c r="J46" s="122">
        <f t="shared" si="8"/>
        <v>0.27</v>
      </c>
      <c r="K46" s="122">
        <f t="shared" si="8"/>
        <v>0.27</v>
      </c>
      <c r="L46" s="122">
        <f t="shared" si="8"/>
        <v>0.27</v>
      </c>
      <c r="M46" s="122">
        <f t="shared" si="9"/>
        <v>0.78888888888888886</v>
      </c>
      <c r="N46" s="122">
        <f t="shared" si="10"/>
        <v>0</v>
      </c>
      <c r="O46" s="122">
        <f t="shared" si="11"/>
        <v>0.21111111111111111</v>
      </c>
      <c r="P46" s="122">
        <f t="shared" si="12"/>
        <v>0</v>
      </c>
      <c r="Q46" s="122">
        <f t="shared" si="13"/>
        <v>0</v>
      </c>
      <c r="R46" s="122">
        <f t="shared" si="14"/>
        <v>0</v>
      </c>
    </row>
    <row r="47" spans="2:18">
      <c r="B47" s="121">
        <v>20</v>
      </c>
      <c r="C47" s="119">
        <f t="shared" si="3"/>
        <v>315.37824537383335</v>
      </c>
      <c r="D47" s="121" t="str">
        <f t="shared" si="4"/>
        <v>Eclipse</v>
      </c>
      <c r="E47" s="121">
        <f t="shared" si="5"/>
        <v>0</v>
      </c>
      <c r="F47" s="119">
        <f t="shared" si="6"/>
        <v>204.07776640547607</v>
      </c>
      <c r="G47" s="122">
        <f t="shared" si="7"/>
        <v>0.85989354107533278</v>
      </c>
      <c r="H47" s="122">
        <f>0</f>
        <v>0</v>
      </c>
      <c r="I47" s="122">
        <f t="shared" si="8"/>
        <v>0.27</v>
      </c>
      <c r="J47" s="122">
        <f t="shared" si="8"/>
        <v>0.27</v>
      </c>
      <c r="K47" s="122">
        <f t="shared" si="8"/>
        <v>0.27</v>
      </c>
      <c r="L47" s="122">
        <f t="shared" si="8"/>
        <v>0.27</v>
      </c>
      <c r="M47" s="122">
        <f t="shared" si="9"/>
        <v>0.77777777777777779</v>
      </c>
      <c r="N47" s="122">
        <f t="shared" si="10"/>
        <v>0</v>
      </c>
      <c r="O47" s="122">
        <f t="shared" si="11"/>
        <v>0.22222222222222221</v>
      </c>
      <c r="P47" s="122">
        <f t="shared" si="12"/>
        <v>0</v>
      </c>
      <c r="Q47" s="122">
        <f t="shared" si="13"/>
        <v>0</v>
      </c>
      <c r="R47" s="122">
        <f t="shared" si="14"/>
        <v>0</v>
      </c>
    </row>
    <row r="48" spans="2:18">
      <c r="B48" s="121">
        <v>21</v>
      </c>
      <c r="C48" s="119">
        <f t="shared" si="3"/>
        <v>331.14715764252503</v>
      </c>
      <c r="D48" s="121" t="str">
        <f t="shared" si="4"/>
        <v>Eclipse</v>
      </c>
      <c r="E48" s="121">
        <f t="shared" si="5"/>
        <v>0</v>
      </c>
      <c r="F48" s="119">
        <f t="shared" si="6"/>
        <v>204.07776640547607</v>
      </c>
      <c r="G48" s="122">
        <f t="shared" si="7"/>
        <v>0.85989354107533278</v>
      </c>
      <c r="H48" s="122">
        <f>0</f>
        <v>0</v>
      </c>
      <c r="I48" s="122">
        <f t="shared" si="8"/>
        <v>0.27</v>
      </c>
      <c r="J48" s="122">
        <f t="shared" si="8"/>
        <v>0.27</v>
      </c>
      <c r="K48" s="122">
        <f t="shared" si="8"/>
        <v>0.27</v>
      </c>
      <c r="L48" s="122">
        <f t="shared" si="8"/>
        <v>0.27</v>
      </c>
      <c r="M48" s="122">
        <f t="shared" si="9"/>
        <v>0.76666666666666661</v>
      </c>
      <c r="N48" s="122">
        <f t="shared" si="10"/>
        <v>0</v>
      </c>
      <c r="O48" s="122">
        <f t="shared" si="11"/>
        <v>0.23333333333333334</v>
      </c>
      <c r="P48" s="122">
        <f t="shared" si="12"/>
        <v>0</v>
      </c>
      <c r="Q48" s="122">
        <f t="shared" si="13"/>
        <v>0</v>
      </c>
      <c r="R48" s="122">
        <f t="shared" si="14"/>
        <v>0</v>
      </c>
    </row>
    <row r="49" spans="2:18">
      <c r="B49" s="121">
        <v>22</v>
      </c>
      <c r="C49" s="119">
        <f t="shared" si="3"/>
        <v>346.91606991121671</v>
      </c>
      <c r="D49" s="121" t="str">
        <f t="shared" si="4"/>
        <v>Eclipse</v>
      </c>
      <c r="E49" s="121">
        <f t="shared" si="5"/>
        <v>0</v>
      </c>
      <c r="F49" s="119">
        <f t="shared" si="6"/>
        <v>204.07776640547607</v>
      </c>
      <c r="G49" s="122">
        <f t="shared" si="7"/>
        <v>0.85989354107533278</v>
      </c>
      <c r="H49" s="122">
        <f>0</f>
        <v>0</v>
      </c>
      <c r="I49" s="122">
        <f t="shared" si="8"/>
        <v>0.27</v>
      </c>
      <c r="J49" s="122">
        <f t="shared" si="8"/>
        <v>0.27</v>
      </c>
      <c r="K49" s="122">
        <f t="shared" si="8"/>
        <v>0.27</v>
      </c>
      <c r="L49" s="122">
        <f t="shared" si="8"/>
        <v>0.27</v>
      </c>
      <c r="M49" s="122">
        <f t="shared" si="9"/>
        <v>0.75555555555555554</v>
      </c>
      <c r="N49" s="122">
        <f t="shared" si="10"/>
        <v>0</v>
      </c>
      <c r="O49" s="122">
        <f t="shared" si="11"/>
        <v>0.24444444444444444</v>
      </c>
      <c r="P49" s="122">
        <f t="shared" si="12"/>
        <v>0</v>
      </c>
      <c r="Q49" s="122">
        <f t="shared" si="13"/>
        <v>0</v>
      </c>
      <c r="R49" s="122">
        <f t="shared" si="14"/>
        <v>0</v>
      </c>
    </row>
    <row r="50" spans="2:18">
      <c r="B50" s="121">
        <v>23</v>
      </c>
      <c r="C50" s="119">
        <f t="shared" si="3"/>
        <v>362.68498217990839</v>
      </c>
      <c r="D50" s="121" t="str">
        <f t="shared" si="4"/>
        <v>Eclipse</v>
      </c>
      <c r="E50" s="121">
        <f t="shared" si="5"/>
        <v>0</v>
      </c>
      <c r="F50" s="119">
        <f t="shared" si="6"/>
        <v>204.07776640547607</v>
      </c>
      <c r="G50" s="122">
        <f t="shared" si="7"/>
        <v>0.85989354107533278</v>
      </c>
      <c r="H50" s="122">
        <f>0</f>
        <v>0</v>
      </c>
      <c r="I50" s="122">
        <f t="shared" si="8"/>
        <v>0.27</v>
      </c>
      <c r="J50" s="122">
        <f t="shared" si="8"/>
        <v>0.27</v>
      </c>
      <c r="K50" s="122">
        <f t="shared" si="8"/>
        <v>0.27</v>
      </c>
      <c r="L50" s="122">
        <f t="shared" si="8"/>
        <v>0.27</v>
      </c>
      <c r="M50" s="122">
        <f t="shared" si="9"/>
        <v>0.74444444444444446</v>
      </c>
      <c r="N50" s="122">
        <f t="shared" si="10"/>
        <v>0</v>
      </c>
      <c r="O50" s="122">
        <f t="shared" si="11"/>
        <v>0.25555555555555554</v>
      </c>
      <c r="P50" s="122">
        <f t="shared" si="12"/>
        <v>0</v>
      </c>
      <c r="Q50" s="122">
        <f t="shared" si="13"/>
        <v>0</v>
      </c>
      <c r="R50" s="122">
        <f t="shared" si="14"/>
        <v>0</v>
      </c>
    </row>
    <row r="51" spans="2:18">
      <c r="B51" s="121">
        <v>24</v>
      </c>
      <c r="C51" s="119">
        <f t="shared" si="3"/>
        <v>378.45389444860007</v>
      </c>
      <c r="D51" s="121" t="str">
        <f t="shared" si="4"/>
        <v>Eclipse</v>
      </c>
      <c r="E51" s="121">
        <f t="shared" si="5"/>
        <v>0</v>
      </c>
      <c r="F51" s="119">
        <f t="shared" si="6"/>
        <v>204.07776640547607</v>
      </c>
      <c r="G51" s="122">
        <f t="shared" si="7"/>
        <v>0.85989354107533278</v>
      </c>
      <c r="H51" s="122">
        <f>0</f>
        <v>0</v>
      </c>
      <c r="I51" s="122">
        <f t="shared" si="8"/>
        <v>0.27</v>
      </c>
      <c r="J51" s="122">
        <f t="shared" si="8"/>
        <v>0.27</v>
      </c>
      <c r="K51" s="122">
        <f t="shared" si="8"/>
        <v>0.27</v>
      </c>
      <c r="L51" s="122">
        <f t="shared" si="8"/>
        <v>0.27</v>
      </c>
      <c r="M51" s="122">
        <f t="shared" si="9"/>
        <v>0.73333333333333339</v>
      </c>
      <c r="N51" s="122">
        <f t="shared" si="10"/>
        <v>0</v>
      </c>
      <c r="O51" s="122">
        <f t="shared" si="11"/>
        <v>0.26666666666666666</v>
      </c>
      <c r="P51" s="122">
        <f t="shared" si="12"/>
        <v>0</v>
      </c>
      <c r="Q51" s="122">
        <f t="shared" si="13"/>
        <v>0</v>
      </c>
      <c r="R51" s="122">
        <f t="shared" si="14"/>
        <v>0</v>
      </c>
    </row>
    <row r="52" spans="2:18">
      <c r="B52" s="121">
        <v>25</v>
      </c>
      <c r="C52" s="119">
        <f t="shared" si="3"/>
        <v>394.22280671729175</v>
      </c>
      <c r="D52" s="121" t="str">
        <f t="shared" si="4"/>
        <v>Eclipse</v>
      </c>
      <c r="E52" s="121">
        <f t="shared" si="5"/>
        <v>0</v>
      </c>
      <c r="F52" s="119">
        <f t="shared" si="6"/>
        <v>204.07776640547607</v>
      </c>
      <c r="G52" s="122">
        <f t="shared" si="7"/>
        <v>0.85989354107533278</v>
      </c>
      <c r="H52" s="122">
        <f>0</f>
        <v>0</v>
      </c>
      <c r="I52" s="122">
        <f t="shared" si="8"/>
        <v>0.27</v>
      </c>
      <c r="J52" s="122">
        <f t="shared" si="8"/>
        <v>0.27</v>
      </c>
      <c r="K52" s="122">
        <f t="shared" si="8"/>
        <v>0.27</v>
      </c>
      <c r="L52" s="122">
        <f t="shared" si="8"/>
        <v>0.27</v>
      </c>
      <c r="M52" s="122">
        <f t="shared" si="9"/>
        <v>0.72222222222222221</v>
      </c>
      <c r="N52" s="122">
        <f t="shared" si="10"/>
        <v>0</v>
      </c>
      <c r="O52" s="122">
        <f t="shared" si="11"/>
        <v>0.27777777777777779</v>
      </c>
      <c r="P52" s="122">
        <f t="shared" si="12"/>
        <v>0</v>
      </c>
      <c r="Q52" s="122">
        <f t="shared" si="13"/>
        <v>0</v>
      </c>
      <c r="R52" s="122">
        <f t="shared" si="14"/>
        <v>0</v>
      </c>
    </row>
    <row r="53" spans="2:18">
      <c r="B53" s="121">
        <v>26</v>
      </c>
      <c r="C53" s="119">
        <f t="shared" si="3"/>
        <v>409.99171898598337</v>
      </c>
      <c r="D53" s="121" t="str">
        <f t="shared" si="4"/>
        <v>Eclipse</v>
      </c>
      <c r="E53" s="121">
        <f t="shared" si="5"/>
        <v>0</v>
      </c>
      <c r="F53" s="119">
        <f t="shared" si="6"/>
        <v>204.07776640547607</v>
      </c>
      <c r="G53" s="122">
        <f t="shared" si="7"/>
        <v>0.85989354107533278</v>
      </c>
      <c r="H53" s="122">
        <f>0</f>
        <v>0</v>
      </c>
      <c r="I53" s="122">
        <f t="shared" si="8"/>
        <v>0.27</v>
      </c>
      <c r="J53" s="122">
        <f t="shared" si="8"/>
        <v>0.27</v>
      </c>
      <c r="K53" s="122">
        <f t="shared" si="8"/>
        <v>0.27</v>
      </c>
      <c r="L53" s="122">
        <f t="shared" si="8"/>
        <v>0.27</v>
      </c>
      <c r="M53" s="122">
        <f t="shared" si="9"/>
        <v>0.71111111111111114</v>
      </c>
      <c r="N53" s="122">
        <f t="shared" si="10"/>
        <v>0</v>
      </c>
      <c r="O53" s="122">
        <f t="shared" si="11"/>
        <v>0.28888888888888886</v>
      </c>
      <c r="P53" s="122">
        <f t="shared" si="12"/>
        <v>0</v>
      </c>
      <c r="Q53" s="122">
        <f t="shared" si="13"/>
        <v>0</v>
      </c>
      <c r="R53" s="122">
        <f t="shared" si="14"/>
        <v>0</v>
      </c>
    </row>
    <row r="54" spans="2:18">
      <c r="B54" s="121">
        <v>27</v>
      </c>
      <c r="C54" s="119">
        <f t="shared" si="3"/>
        <v>425.76063125467505</v>
      </c>
      <c r="D54" s="121" t="str">
        <f t="shared" si="4"/>
        <v>Eclipse</v>
      </c>
      <c r="E54" s="121">
        <f t="shared" si="5"/>
        <v>0</v>
      </c>
      <c r="F54" s="119">
        <f t="shared" si="6"/>
        <v>204.07776640547607</v>
      </c>
      <c r="G54" s="122">
        <f t="shared" si="7"/>
        <v>0.85989354107533278</v>
      </c>
      <c r="H54" s="122">
        <f>0</f>
        <v>0</v>
      </c>
      <c r="I54" s="122">
        <f t="shared" si="8"/>
        <v>0.27</v>
      </c>
      <c r="J54" s="122">
        <f t="shared" si="8"/>
        <v>0.27</v>
      </c>
      <c r="K54" s="122">
        <f t="shared" si="8"/>
        <v>0.27</v>
      </c>
      <c r="L54" s="122">
        <f t="shared" si="8"/>
        <v>0.27</v>
      </c>
      <c r="M54" s="122">
        <f t="shared" si="9"/>
        <v>0.7</v>
      </c>
      <c r="N54" s="122">
        <f t="shared" si="10"/>
        <v>0</v>
      </c>
      <c r="O54" s="122">
        <f t="shared" si="11"/>
        <v>0.3</v>
      </c>
      <c r="P54" s="122">
        <f t="shared" si="12"/>
        <v>0</v>
      </c>
      <c r="Q54" s="122">
        <f t="shared" si="13"/>
        <v>0</v>
      </c>
      <c r="R54" s="122">
        <f t="shared" si="14"/>
        <v>0</v>
      </c>
    </row>
    <row r="55" spans="2:18">
      <c r="B55" s="121">
        <v>28</v>
      </c>
      <c r="C55" s="119">
        <f t="shared" si="3"/>
        <v>441.52954352336673</v>
      </c>
      <c r="D55" s="121" t="str">
        <f t="shared" si="4"/>
        <v>Eclipse</v>
      </c>
      <c r="E55" s="121">
        <f t="shared" si="5"/>
        <v>0</v>
      </c>
      <c r="F55" s="119">
        <f t="shared" si="6"/>
        <v>204.07776640547607</v>
      </c>
      <c r="G55" s="122">
        <f t="shared" si="7"/>
        <v>0.85989354107533278</v>
      </c>
      <c r="H55" s="122">
        <f>0</f>
        <v>0</v>
      </c>
      <c r="I55" s="122">
        <f t="shared" si="8"/>
        <v>0.27</v>
      </c>
      <c r="J55" s="122">
        <f t="shared" si="8"/>
        <v>0.27</v>
      </c>
      <c r="K55" s="122">
        <f t="shared" si="8"/>
        <v>0.27</v>
      </c>
      <c r="L55" s="122">
        <f t="shared" si="8"/>
        <v>0.27</v>
      </c>
      <c r="M55" s="122">
        <f t="shared" si="9"/>
        <v>0.68888888888888888</v>
      </c>
      <c r="N55" s="122">
        <f t="shared" si="10"/>
        <v>0</v>
      </c>
      <c r="O55" s="122">
        <f t="shared" si="11"/>
        <v>0.31111111111111112</v>
      </c>
      <c r="P55" s="122">
        <f t="shared" si="12"/>
        <v>0</v>
      </c>
      <c r="Q55" s="122">
        <f t="shared" si="13"/>
        <v>0</v>
      </c>
      <c r="R55" s="122">
        <f t="shared" si="14"/>
        <v>0</v>
      </c>
    </row>
    <row r="56" spans="2:18">
      <c r="B56" s="121">
        <v>29</v>
      </c>
      <c r="C56" s="119">
        <f t="shared" si="3"/>
        <v>457.29845579205841</v>
      </c>
      <c r="D56" s="121" t="str">
        <f t="shared" si="4"/>
        <v>Eclipse</v>
      </c>
      <c r="E56" s="121">
        <f t="shared" si="5"/>
        <v>0</v>
      </c>
      <c r="F56" s="119">
        <f t="shared" si="6"/>
        <v>204.07776640547607</v>
      </c>
      <c r="G56" s="122">
        <f t="shared" si="7"/>
        <v>0.85989354107533278</v>
      </c>
      <c r="H56" s="122">
        <f>0</f>
        <v>0</v>
      </c>
      <c r="I56" s="122">
        <f t="shared" si="8"/>
        <v>0.27</v>
      </c>
      <c r="J56" s="122">
        <f t="shared" si="8"/>
        <v>0.27</v>
      </c>
      <c r="K56" s="122">
        <f t="shared" si="8"/>
        <v>0.27</v>
      </c>
      <c r="L56" s="122">
        <f t="shared" si="8"/>
        <v>0.27</v>
      </c>
      <c r="M56" s="122">
        <f t="shared" si="9"/>
        <v>0.67777777777777781</v>
      </c>
      <c r="N56" s="122">
        <f t="shared" si="10"/>
        <v>0</v>
      </c>
      <c r="O56" s="122">
        <f t="shared" si="11"/>
        <v>0.32222222222222224</v>
      </c>
      <c r="P56" s="122">
        <f t="shared" si="12"/>
        <v>0</v>
      </c>
      <c r="Q56" s="122">
        <f t="shared" si="13"/>
        <v>0</v>
      </c>
      <c r="R56" s="122">
        <f t="shared" si="14"/>
        <v>0</v>
      </c>
    </row>
    <row r="57" spans="2:18">
      <c r="B57" s="121">
        <v>30</v>
      </c>
      <c r="C57" s="119">
        <f t="shared" si="3"/>
        <v>473.06736806075003</v>
      </c>
      <c r="D57" s="121" t="str">
        <f t="shared" si="4"/>
        <v>Eclipse</v>
      </c>
      <c r="E57" s="121">
        <f t="shared" si="5"/>
        <v>0</v>
      </c>
      <c r="F57" s="119">
        <f t="shared" si="6"/>
        <v>204.07776640547607</v>
      </c>
      <c r="G57" s="122">
        <f t="shared" si="7"/>
        <v>0.85989354107533278</v>
      </c>
      <c r="H57" s="122">
        <f>0</f>
        <v>0</v>
      </c>
      <c r="I57" s="122">
        <f t="shared" si="8"/>
        <v>0.27</v>
      </c>
      <c r="J57" s="122">
        <f t="shared" si="8"/>
        <v>0.27</v>
      </c>
      <c r="K57" s="122">
        <f t="shared" si="8"/>
        <v>0.27</v>
      </c>
      <c r="L57" s="122">
        <f t="shared" si="8"/>
        <v>0.27</v>
      </c>
      <c r="M57" s="122">
        <f t="shared" si="9"/>
        <v>0.66666666666666674</v>
      </c>
      <c r="N57" s="122">
        <f t="shared" si="10"/>
        <v>0</v>
      </c>
      <c r="O57" s="122">
        <f t="shared" si="11"/>
        <v>0.33333333333333331</v>
      </c>
      <c r="P57" s="122">
        <f t="shared" si="12"/>
        <v>0</v>
      </c>
      <c r="Q57" s="122">
        <f t="shared" si="13"/>
        <v>0</v>
      </c>
      <c r="R57" s="122">
        <f t="shared" si="14"/>
        <v>0</v>
      </c>
    </row>
    <row r="58" spans="2:18">
      <c r="B58" s="121">
        <v>31</v>
      </c>
      <c r="C58" s="119">
        <f t="shared" si="3"/>
        <v>488.83628032944171</v>
      </c>
      <c r="D58" s="121" t="str">
        <f t="shared" si="4"/>
        <v>Eclipse</v>
      </c>
      <c r="E58" s="121">
        <f t="shared" si="5"/>
        <v>0</v>
      </c>
      <c r="F58" s="119">
        <f t="shared" si="6"/>
        <v>204.07776640547607</v>
      </c>
      <c r="G58" s="122">
        <f t="shared" si="7"/>
        <v>0.85989354107533278</v>
      </c>
      <c r="H58" s="122">
        <f>0</f>
        <v>0</v>
      </c>
      <c r="I58" s="122">
        <f t="shared" si="8"/>
        <v>0.27</v>
      </c>
      <c r="J58" s="122">
        <f t="shared" si="8"/>
        <v>0.27</v>
      </c>
      <c r="K58" s="122">
        <f t="shared" si="8"/>
        <v>0.27</v>
      </c>
      <c r="L58" s="122">
        <f t="shared" si="8"/>
        <v>0.27</v>
      </c>
      <c r="M58" s="122">
        <f t="shared" si="9"/>
        <v>0.65555555555555556</v>
      </c>
      <c r="N58" s="122">
        <f t="shared" si="10"/>
        <v>0</v>
      </c>
      <c r="O58" s="122">
        <f t="shared" si="11"/>
        <v>0.34444444444444444</v>
      </c>
      <c r="P58" s="122">
        <f t="shared" si="12"/>
        <v>0</v>
      </c>
      <c r="Q58" s="122">
        <f t="shared" si="13"/>
        <v>0</v>
      </c>
      <c r="R58" s="122">
        <f t="shared" si="14"/>
        <v>0</v>
      </c>
    </row>
    <row r="59" spans="2:18">
      <c r="B59" s="121">
        <v>32</v>
      </c>
      <c r="C59" s="119">
        <f t="shared" si="3"/>
        <v>504.60519259813339</v>
      </c>
      <c r="D59" s="121" t="str">
        <f t="shared" si="4"/>
        <v>Eclipse</v>
      </c>
      <c r="E59" s="121">
        <f t="shared" si="5"/>
        <v>0</v>
      </c>
      <c r="F59" s="119">
        <f t="shared" si="6"/>
        <v>204.07776640547607</v>
      </c>
      <c r="G59" s="122">
        <f t="shared" si="7"/>
        <v>0.85989354107533278</v>
      </c>
      <c r="H59" s="122">
        <f>0</f>
        <v>0</v>
      </c>
      <c r="I59" s="122">
        <f t="shared" si="8"/>
        <v>0.27</v>
      </c>
      <c r="J59" s="122">
        <f t="shared" si="8"/>
        <v>0.27</v>
      </c>
      <c r="K59" s="122">
        <f t="shared" si="8"/>
        <v>0.27</v>
      </c>
      <c r="L59" s="122">
        <f t="shared" si="8"/>
        <v>0.27</v>
      </c>
      <c r="M59" s="122">
        <f t="shared" si="9"/>
        <v>0.64444444444444438</v>
      </c>
      <c r="N59" s="122">
        <f t="shared" si="10"/>
        <v>0</v>
      </c>
      <c r="O59" s="122">
        <f t="shared" si="11"/>
        <v>0.35555555555555557</v>
      </c>
      <c r="P59" s="122">
        <f t="shared" si="12"/>
        <v>0</v>
      </c>
      <c r="Q59" s="122">
        <f t="shared" si="13"/>
        <v>0</v>
      </c>
      <c r="R59" s="122">
        <f t="shared" si="14"/>
        <v>0</v>
      </c>
    </row>
    <row r="60" spans="2:18">
      <c r="B60" s="121">
        <v>33</v>
      </c>
      <c r="C60" s="119">
        <f t="shared" si="3"/>
        <v>520.37410486682506</v>
      </c>
      <c r="D60" s="121" t="str">
        <f t="shared" si="4"/>
        <v>Eclipse</v>
      </c>
      <c r="E60" s="121">
        <f t="shared" si="5"/>
        <v>0</v>
      </c>
      <c r="F60" s="119">
        <f t="shared" si="6"/>
        <v>204.07776640547607</v>
      </c>
      <c r="G60" s="122">
        <f t="shared" si="7"/>
        <v>0.85989354107533278</v>
      </c>
      <c r="H60" s="122">
        <f>0</f>
        <v>0</v>
      </c>
      <c r="I60" s="122">
        <f t="shared" si="8"/>
        <v>0.27</v>
      </c>
      <c r="J60" s="122">
        <f t="shared" si="8"/>
        <v>0.27</v>
      </c>
      <c r="K60" s="122">
        <f t="shared" si="8"/>
        <v>0.27</v>
      </c>
      <c r="L60" s="122">
        <f t="shared" si="8"/>
        <v>0.27</v>
      </c>
      <c r="M60" s="122">
        <f t="shared" si="9"/>
        <v>0.6333333333333333</v>
      </c>
      <c r="N60" s="122">
        <f t="shared" si="10"/>
        <v>0</v>
      </c>
      <c r="O60" s="122">
        <f t="shared" si="11"/>
        <v>0.36666666666666664</v>
      </c>
      <c r="P60" s="122">
        <f t="shared" si="12"/>
        <v>0</v>
      </c>
      <c r="Q60" s="122">
        <f t="shared" si="13"/>
        <v>0</v>
      </c>
      <c r="R60" s="122">
        <f t="shared" si="14"/>
        <v>0</v>
      </c>
    </row>
    <row r="61" spans="2:18">
      <c r="B61" s="121">
        <v>34</v>
      </c>
      <c r="C61" s="119">
        <f t="shared" si="3"/>
        <v>536.14301713551674</v>
      </c>
      <c r="D61" s="121" t="str">
        <f t="shared" si="4"/>
        <v>Eclipse</v>
      </c>
      <c r="E61" s="121">
        <f t="shared" si="5"/>
        <v>0</v>
      </c>
      <c r="F61" s="119">
        <f t="shared" si="6"/>
        <v>204.07776640547607</v>
      </c>
      <c r="G61" s="122">
        <f t="shared" si="7"/>
        <v>0.85989354107533278</v>
      </c>
      <c r="H61" s="122">
        <f>0</f>
        <v>0</v>
      </c>
      <c r="I61" s="122">
        <f t="shared" si="8"/>
        <v>0.27</v>
      </c>
      <c r="J61" s="122">
        <f t="shared" si="8"/>
        <v>0.27</v>
      </c>
      <c r="K61" s="122">
        <f t="shared" si="8"/>
        <v>0.27</v>
      </c>
      <c r="L61" s="122">
        <f t="shared" si="8"/>
        <v>0.27</v>
      </c>
      <c r="M61" s="122">
        <f t="shared" si="9"/>
        <v>0.62222222222222223</v>
      </c>
      <c r="N61" s="122">
        <f t="shared" si="10"/>
        <v>0</v>
      </c>
      <c r="O61" s="122">
        <f t="shared" si="11"/>
        <v>0.37777777777777777</v>
      </c>
      <c r="P61" s="122">
        <f t="shared" si="12"/>
        <v>0</v>
      </c>
      <c r="Q61" s="122">
        <f t="shared" si="13"/>
        <v>0</v>
      </c>
      <c r="R61" s="122">
        <f t="shared" si="14"/>
        <v>0</v>
      </c>
    </row>
    <row r="62" spans="2:18">
      <c r="B62" s="121">
        <v>35</v>
      </c>
      <c r="C62" s="119">
        <f t="shared" si="3"/>
        <v>551.91192940420842</v>
      </c>
      <c r="D62" s="121" t="str">
        <f t="shared" si="4"/>
        <v>Eclipse</v>
      </c>
      <c r="E62" s="121">
        <f t="shared" si="5"/>
        <v>0</v>
      </c>
      <c r="F62" s="119">
        <f t="shared" si="6"/>
        <v>204.07776640547607</v>
      </c>
      <c r="G62" s="122">
        <f t="shared" si="7"/>
        <v>0.85989354107533278</v>
      </c>
      <c r="H62" s="122">
        <f>0</f>
        <v>0</v>
      </c>
      <c r="I62" s="122">
        <f t="shared" si="8"/>
        <v>0.27</v>
      </c>
      <c r="J62" s="122">
        <f t="shared" si="8"/>
        <v>0.27</v>
      </c>
      <c r="K62" s="122">
        <f t="shared" si="8"/>
        <v>0.27</v>
      </c>
      <c r="L62" s="122">
        <f t="shared" si="8"/>
        <v>0.27</v>
      </c>
      <c r="M62" s="122">
        <f t="shared" si="9"/>
        <v>0.61111111111111116</v>
      </c>
      <c r="N62" s="122">
        <f t="shared" si="10"/>
        <v>0</v>
      </c>
      <c r="O62" s="122">
        <f t="shared" si="11"/>
        <v>0.3888888888888889</v>
      </c>
      <c r="P62" s="122">
        <f t="shared" si="12"/>
        <v>0</v>
      </c>
      <c r="Q62" s="122">
        <f t="shared" si="13"/>
        <v>0</v>
      </c>
      <c r="R62" s="122">
        <f t="shared" si="14"/>
        <v>0</v>
      </c>
    </row>
    <row r="63" spans="2:18">
      <c r="B63" s="121">
        <v>36</v>
      </c>
      <c r="C63" s="119">
        <f t="shared" si="3"/>
        <v>567.6808416729001</v>
      </c>
      <c r="D63" s="121" t="str">
        <f t="shared" si="4"/>
        <v>Eclipse</v>
      </c>
      <c r="E63" s="121">
        <f t="shared" si="5"/>
        <v>0</v>
      </c>
      <c r="F63" s="119">
        <f t="shared" si="6"/>
        <v>204.07776640547607</v>
      </c>
      <c r="G63" s="122">
        <f t="shared" si="7"/>
        <v>0.85989354107533278</v>
      </c>
      <c r="H63" s="122">
        <f>0</f>
        <v>0</v>
      </c>
      <c r="I63" s="122">
        <f t="shared" si="8"/>
        <v>0.27</v>
      </c>
      <c r="J63" s="122">
        <f t="shared" si="8"/>
        <v>0.27</v>
      </c>
      <c r="K63" s="122">
        <f t="shared" si="8"/>
        <v>0.27</v>
      </c>
      <c r="L63" s="122">
        <f t="shared" si="8"/>
        <v>0.27</v>
      </c>
      <c r="M63" s="122">
        <f t="shared" si="9"/>
        <v>0.6</v>
      </c>
      <c r="N63" s="122">
        <f t="shared" si="10"/>
        <v>0</v>
      </c>
      <c r="O63" s="122">
        <f t="shared" si="11"/>
        <v>0.4</v>
      </c>
      <c r="P63" s="122">
        <f t="shared" si="12"/>
        <v>0</v>
      </c>
      <c r="Q63" s="122">
        <f t="shared" si="13"/>
        <v>0</v>
      </c>
      <c r="R63" s="122">
        <f t="shared" si="14"/>
        <v>0</v>
      </c>
    </row>
    <row r="64" spans="2:18">
      <c r="B64" s="121">
        <v>37</v>
      </c>
      <c r="C64" s="119">
        <f t="shared" si="3"/>
        <v>583.44975394159178</v>
      </c>
      <c r="D64" s="121" t="str">
        <f t="shared" si="4"/>
        <v>Eclipse</v>
      </c>
      <c r="E64" s="121">
        <f t="shared" si="5"/>
        <v>0</v>
      </c>
      <c r="F64" s="119">
        <f t="shared" si="6"/>
        <v>204.07776640547607</v>
      </c>
      <c r="G64" s="122">
        <f t="shared" si="7"/>
        <v>0.85989354107533278</v>
      </c>
      <c r="H64" s="122">
        <f>0</f>
        <v>0</v>
      </c>
      <c r="I64" s="122">
        <f t="shared" si="8"/>
        <v>0.27</v>
      </c>
      <c r="J64" s="122">
        <f t="shared" si="8"/>
        <v>0.27</v>
      </c>
      <c r="K64" s="122">
        <f t="shared" si="8"/>
        <v>0.27</v>
      </c>
      <c r="L64" s="122">
        <f t="shared" si="8"/>
        <v>0.27</v>
      </c>
      <c r="M64" s="122">
        <f t="shared" si="9"/>
        <v>0.58888888888888891</v>
      </c>
      <c r="N64" s="122">
        <f t="shared" si="10"/>
        <v>0</v>
      </c>
      <c r="O64" s="122">
        <f t="shared" si="11"/>
        <v>0.41111111111111109</v>
      </c>
      <c r="P64" s="122">
        <f t="shared" si="12"/>
        <v>0</v>
      </c>
      <c r="Q64" s="122">
        <f t="shared" si="13"/>
        <v>0</v>
      </c>
      <c r="R64" s="122">
        <f t="shared" si="14"/>
        <v>0</v>
      </c>
    </row>
    <row r="65" spans="2:18">
      <c r="B65" s="121">
        <v>38</v>
      </c>
      <c r="C65" s="119">
        <f t="shared" si="3"/>
        <v>599.21866621028346</v>
      </c>
      <c r="D65" s="121" t="str">
        <f t="shared" si="4"/>
        <v>Eclipse</v>
      </c>
      <c r="E65" s="121">
        <f t="shared" si="5"/>
        <v>0</v>
      </c>
      <c r="F65" s="119">
        <f t="shared" si="6"/>
        <v>204.07776640547607</v>
      </c>
      <c r="G65" s="122">
        <f t="shared" si="7"/>
        <v>0.85989354107533278</v>
      </c>
      <c r="H65" s="122">
        <f>0</f>
        <v>0</v>
      </c>
      <c r="I65" s="122">
        <f t="shared" si="8"/>
        <v>0.27</v>
      </c>
      <c r="J65" s="122">
        <f t="shared" si="8"/>
        <v>0.27</v>
      </c>
      <c r="K65" s="122">
        <f t="shared" si="8"/>
        <v>0.27</v>
      </c>
      <c r="L65" s="122">
        <f t="shared" si="8"/>
        <v>0.27</v>
      </c>
      <c r="M65" s="122">
        <f t="shared" si="9"/>
        <v>0.57777777777777772</v>
      </c>
      <c r="N65" s="122">
        <f t="shared" si="10"/>
        <v>0</v>
      </c>
      <c r="O65" s="122">
        <f t="shared" si="11"/>
        <v>0.42222222222222222</v>
      </c>
      <c r="P65" s="122">
        <f t="shared" si="12"/>
        <v>0</v>
      </c>
      <c r="Q65" s="122">
        <f t="shared" si="13"/>
        <v>0</v>
      </c>
      <c r="R65" s="122">
        <f t="shared" si="14"/>
        <v>0</v>
      </c>
    </row>
    <row r="66" spans="2:18">
      <c r="B66" s="121">
        <v>39</v>
      </c>
      <c r="C66" s="119">
        <f t="shared" si="3"/>
        <v>614.98757847897502</v>
      </c>
      <c r="D66" s="121" t="str">
        <f t="shared" si="4"/>
        <v>Eclipse</v>
      </c>
      <c r="E66" s="121">
        <f t="shared" si="5"/>
        <v>0</v>
      </c>
      <c r="F66" s="119">
        <f t="shared" si="6"/>
        <v>204.07776640547607</v>
      </c>
      <c r="G66" s="122">
        <f t="shared" si="7"/>
        <v>0.85989354107533278</v>
      </c>
      <c r="H66" s="122">
        <f>0</f>
        <v>0</v>
      </c>
      <c r="I66" s="122">
        <f t="shared" si="8"/>
        <v>0.27</v>
      </c>
      <c r="J66" s="122">
        <f t="shared" si="8"/>
        <v>0.27</v>
      </c>
      <c r="K66" s="122">
        <f t="shared" si="8"/>
        <v>0.27</v>
      </c>
      <c r="L66" s="122">
        <f t="shared" si="8"/>
        <v>0.27</v>
      </c>
      <c r="M66" s="122">
        <f t="shared" si="9"/>
        <v>0.56666666666666665</v>
      </c>
      <c r="N66" s="122">
        <f t="shared" si="10"/>
        <v>0</v>
      </c>
      <c r="O66" s="122">
        <f t="shared" si="11"/>
        <v>0.43333333333333335</v>
      </c>
      <c r="P66" s="122">
        <f t="shared" si="12"/>
        <v>0</v>
      </c>
      <c r="Q66" s="122">
        <f t="shared" si="13"/>
        <v>0</v>
      </c>
      <c r="R66" s="122">
        <f t="shared" si="14"/>
        <v>0</v>
      </c>
    </row>
    <row r="67" spans="2:18">
      <c r="B67" s="121">
        <v>40</v>
      </c>
      <c r="C67" s="119">
        <f t="shared" si="3"/>
        <v>630.7564907476667</v>
      </c>
      <c r="D67" s="121" t="str">
        <f t="shared" si="4"/>
        <v>Eclipse</v>
      </c>
      <c r="E67" s="121">
        <f t="shared" si="5"/>
        <v>0</v>
      </c>
      <c r="F67" s="119">
        <f t="shared" si="6"/>
        <v>204.07776640547607</v>
      </c>
      <c r="G67" s="122">
        <f t="shared" si="7"/>
        <v>0.85989354107533278</v>
      </c>
      <c r="H67" s="122">
        <f>0</f>
        <v>0</v>
      </c>
      <c r="I67" s="122">
        <f t="shared" si="8"/>
        <v>0.27</v>
      </c>
      <c r="J67" s="122">
        <f t="shared" si="8"/>
        <v>0.27</v>
      </c>
      <c r="K67" s="122">
        <f t="shared" si="8"/>
        <v>0.27</v>
      </c>
      <c r="L67" s="122">
        <f t="shared" si="8"/>
        <v>0.27</v>
      </c>
      <c r="M67" s="122">
        <f t="shared" si="9"/>
        <v>0.55555555555555558</v>
      </c>
      <c r="N67" s="122">
        <f t="shared" si="10"/>
        <v>0</v>
      </c>
      <c r="O67" s="122">
        <f t="shared" si="11"/>
        <v>0.44444444444444442</v>
      </c>
      <c r="P67" s="122">
        <f t="shared" si="12"/>
        <v>0</v>
      </c>
      <c r="Q67" s="122">
        <f t="shared" si="13"/>
        <v>0</v>
      </c>
      <c r="R67" s="122">
        <f t="shared" si="14"/>
        <v>0</v>
      </c>
    </row>
    <row r="68" spans="2:18">
      <c r="B68" s="121">
        <v>41</v>
      </c>
      <c r="C68" s="119">
        <f t="shared" si="3"/>
        <v>646.52540301635838</v>
      </c>
      <c r="D68" s="121" t="str">
        <f t="shared" si="4"/>
        <v>Eclipse</v>
      </c>
      <c r="E68" s="121">
        <f t="shared" si="5"/>
        <v>0</v>
      </c>
      <c r="F68" s="119">
        <f t="shared" si="6"/>
        <v>204.07776640547607</v>
      </c>
      <c r="G68" s="122">
        <f t="shared" si="7"/>
        <v>0.85989354107533278</v>
      </c>
      <c r="H68" s="122">
        <f>0</f>
        <v>0</v>
      </c>
      <c r="I68" s="122">
        <f t="shared" si="8"/>
        <v>0.27</v>
      </c>
      <c r="J68" s="122">
        <f t="shared" si="8"/>
        <v>0.27</v>
      </c>
      <c r="K68" s="122">
        <f t="shared" si="8"/>
        <v>0.27</v>
      </c>
      <c r="L68" s="122">
        <f t="shared" si="8"/>
        <v>0.27</v>
      </c>
      <c r="M68" s="122">
        <f t="shared" si="9"/>
        <v>0.54444444444444451</v>
      </c>
      <c r="N68" s="122">
        <f t="shared" si="10"/>
        <v>0</v>
      </c>
      <c r="O68" s="122">
        <f t="shared" si="11"/>
        <v>0.45555555555555555</v>
      </c>
      <c r="P68" s="122">
        <f t="shared" si="12"/>
        <v>0</v>
      </c>
      <c r="Q68" s="122">
        <f t="shared" si="13"/>
        <v>0</v>
      </c>
      <c r="R68" s="122">
        <f t="shared" si="14"/>
        <v>0</v>
      </c>
    </row>
    <row r="69" spans="2:18">
      <c r="B69" s="121">
        <v>42</v>
      </c>
      <c r="C69" s="119">
        <f t="shared" si="3"/>
        <v>662.29431528505006</v>
      </c>
      <c r="D69" s="121" t="str">
        <f t="shared" si="4"/>
        <v>Eclipse</v>
      </c>
      <c r="E69" s="121">
        <f t="shared" si="5"/>
        <v>0</v>
      </c>
      <c r="F69" s="119">
        <f t="shared" si="6"/>
        <v>204.07776640547607</v>
      </c>
      <c r="G69" s="122">
        <f t="shared" si="7"/>
        <v>0.85989354107533278</v>
      </c>
      <c r="H69" s="122">
        <f>0</f>
        <v>0</v>
      </c>
      <c r="I69" s="122">
        <f t="shared" si="8"/>
        <v>0.27</v>
      </c>
      <c r="J69" s="122">
        <f t="shared" si="8"/>
        <v>0.27</v>
      </c>
      <c r="K69" s="122">
        <f t="shared" si="8"/>
        <v>0.27</v>
      </c>
      <c r="L69" s="122">
        <f t="shared" si="8"/>
        <v>0.27</v>
      </c>
      <c r="M69" s="122">
        <f t="shared" si="9"/>
        <v>0.53333333333333333</v>
      </c>
      <c r="N69" s="122">
        <f t="shared" si="10"/>
        <v>0</v>
      </c>
      <c r="O69" s="122">
        <f t="shared" si="11"/>
        <v>0.46666666666666667</v>
      </c>
      <c r="P69" s="122">
        <f t="shared" si="12"/>
        <v>0</v>
      </c>
      <c r="Q69" s="122">
        <f t="shared" si="13"/>
        <v>0</v>
      </c>
      <c r="R69" s="122">
        <f t="shared" si="14"/>
        <v>0</v>
      </c>
    </row>
    <row r="70" spans="2:18">
      <c r="B70" s="121">
        <v>43</v>
      </c>
      <c r="C70" s="119">
        <f t="shared" si="3"/>
        <v>678.06322755374174</v>
      </c>
      <c r="D70" s="121" t="str">
        <f t="shared" si="4"/>
        <v>Eclipse</v>
      </c>
      <c r="E70" s="121">
        <f t="shared" si="5"/>
        <v>0</v>
      </c>
      <c r="F70" s="119">
        <f t="shared" si="6"/>
        <v>204.07776640547607</v>
      </c>
      <c r="G70" s="122">
        <f t="shared" si="7"/>
        <v>0.85989354107533278</v>
      </c>
      <c r="H70" s="122">
        <f>0</f>
        <v>0</v>
      </c>
      <c r="I70" s="122">
        <f t="shared" si="8"/>
        <v>0.27</v>
      </c>
      <c r="J70" s="122">
        <f t="shared" si="8"/>
        <v>0.27</v>
      </c>
      <c r="K70" s="122">
        <f t="shared" si="8"/>
        <v>0.27</v>
      </c>
      <c r="L70" s="122">
        <f t="shared" si="8"/>
        <v>0.27</v>
      </c>
      <c r="M70" s="122">
        <f t="shared" si="9"/>
        <v>0.52222222222222214</v>
      </c>
      <c r="N70" s="122">
        <f t="shared" si="10"/>
        <v>0</v>
      </c>
      <c r="O70" s="122">
        <f t="shared" si="11"/>
        <v>0.4777777777777778</v>
      </c>
      <c r="P70" s="122">
        <f t="shared" si="12"/>
        <v>0</v>
      </c>
      <c r="Q70" s="122">
        <f t="shared" si="13"/>
        <v>0</v>
      </c>
      <c r="R70" s="122">
        <f t="shared" si="14"/>
        <v>0</v>
      </c>
    </row>
    <row r="71" spans="2:18">
      <c r="B71" s="121">
        <v>44</v>
      </c>
      <c r="C71" s="119">
        <f t="shared" si="3"/>
        <v>693.83213982243342</v>
      </c>
      <c r="D71" s="121" t="str">
        <f t="shared" si="4"/>
        <v>Eclipse</v>
      </c>
      <c r="E71" s="121">
        <f t="shared" si="5"/>
        <v>0</v>
      </c>
      <c r="F71" s="119">
        <f t="shared" si="6"/>
        <v>204.07776640547607</v>
      </c>
      <c r="G71" s="122">
        <f t="shared" si="7"/>
        <v>0.85989354107533278</v>
      </c>
      <c r="H71" s="122">
        <f>0</f>
        <v>0</v>
      </c>
      <c r="I71" s="122">
        <f t="shared" si="8"/>
        <v>0.27</v>
      </c>
      <c r="J71" s="122">
        <f t="shared" si="8"/>
        <v>0.27</v>
      </c>
      <c r="K71" s="122">
        <f t="shared" si="8"/>
        <v>0.27</v>
      </c>
      <c r="L71" s="122">
        <f t="shared" si="8"/>
        <v>0.27</v>
      </c>
      <c r="M71" s="122">
        <f t="shared" si="9"/>
        <v>0.51111111111111107</v>
      </c>
      <c r="N71" s="122">
        <f t="shared" si="10"/>
        <v>0</v>
      </c>
      <c r="O71" s="122">
        <f t="shared" si="11"/>
        <v>0.48888888888888887</v>
      </c>
      <c r="P71" s="122">
        <f t="shared" si="12"/>
        <v>0</v>
      </c>
      <c r="Q71" s="122">
        <f t="shared" si="13"/>
        <v>0</v>
      </c>
      <c r="R71" s="122">
        <f t="shared" si="14"/>
        <v>0</v>
      </c>
    </row>
    <row r="72" spans="2:18">
      <c r="B72" s="121">
        <v>45</v>
      </c>
      <c r="C72" s="119">
        <f t="shared" si="3"/>
        <v>709.6010520911251</v>
      </c>
      <c r="D72" s="121" t="str">
        <f t="shared" si="4"/>
        <v>Eclipse</v>
      </c>
      <c r="E72" s="121">
        <f t="shared" si="5"/>
        <v>0</v>
      </c>
      <c r="F72" s="119">
        <f t="shared" si="6"/>
        <v>204.07776640547607</v>
      </c>
      <c r="G72" s="122">
        <f t="shared" si="7"/>
        <v>0.85989354107533278</v>
      </c>
      <c r="H72" s="122">
        <f>0</f>
        <v>0</v>
      </c>
      <c r="I72" s="122">
        <f t="shared" si="8"/>
        <v>0.27</v>
      </c>
      <c r="J72" s="122">
        <f t="shared" si="8"/>
        <v>0.27</v>
      </c>
      <c r="K72" s="122">
        <f t="shared" si="8"/>
        <v>0.27</v>
      </c>
      <c r="L72" s="122">
        <f t="shared" si="8"/>
        <v>0.27</v>
      </c>
      <c r="M72" s="122">
        <f t="shared" si="9"/>
        <v>0.5</v>
      </c>
      <c r="N72" s="122">
        <f t="shared" si="10"/>
        <v>0</v>
      </c>
      <c r="O72" s="122">
        <f t="shared" si="11"/>
        <v>0.5</v>
      </c>
      <c r="P72" s="122">
        <f t="shared" si="12"/>
        <v>0</v>
      </c>
      <c r="Q72" s="122">
        <f t="shared" si="13"/>
        <v>0</v>
      </c>
      <c r="R72" s="122">
        <f t="shared" si="14"/>
        <v>0</v>
      </c>
    </row>
    <row r="73" spans="2:18">
      <c r="B73" s="121">
        <v>46</v>
      </c>
      <c r="C73" s="119">
        <f t="shared" si="3"/>
        <v>725.36996435981678</v>
      </c>
      <c r="D73" s="121" t="str">
        <f t="shared" si="4"/>
        <v>Eclipse</v>
      </c>
      <c r="E73" s="121">
        <f t="shared" si="5"/>
        <v>0</v>
      </c>
      <c r="F73" s="119">
        <f t="shared" si="6"/>
        <v>204.07776640547607</v>
      </c>
      <c r="G73" s="122">
        <f t="shared" si="7"/>
        <v>0.85989354107533278</v>
      </c>
      <c r="H73" s="122">
        <f>0</f>
        <v>0</v>
      </c>
      <c r="I73" s="122">
        <f t="shared" si="8"/>
        <v>0.27</v>
      </c>
      <c r="J73" s="122">
        <f t="shared" si="8"/>
        <v>0.27</v>
      </c>
      <c r="K73" s="122">
        <f t="shared" si="8"/>
        <v>0.27</v>
      </c>
      <c r="L73" s="122">
        <f t="shared" si="8"/>
        <v>0.27</v>
      </c>
      <c r="M73" s="122">
        <f t="shared" si="9"/>
        <v>0.48888888888888893</v>
      </c>
      <c r="N73" s="122">
        <f t="shared" si="10"/>
        <v>0</v>
      </c>
      <c r="O73" s="122">
        <f t="shared" si="11"/>
        <v>0.51111111111111107</v>
      </c>
      <c r="P73" s="122">
        <f t="shared" si="12"/>
        <v>0</v>
      </c>
      <c r="Q73" s="122">
        <f t="shared" si="13"/>
        <v>0</v>
      </c>
      <c r="R73" s="122">
        <f t="shared" si="14"/>
        <v>0</v>
      </c>
    </row>
    <row r="74" spans="2:18">
      <c r="B74" s="121">
        <v>47</v>
      </c>
      <c r="C74" s="119">
        <f t="shared" si="3"/>
        <v>741.13887662850834</v>
      </c>
      <c r="D74" s="121" t="str">
        <f t="shared" si="4"/>
        <v>Eclipse</v>
      </c>
      <c r="E74" s="121">
        <f t="shared" si="5"/>
        <v>0</v>
      </c>
      <c r="F74" s="119">
        <f t="shared" si="6"/>
        <v>204.07776640547607</v>
      </c>
      <c r="G74" s="122">
        <f t="shared" si="7"/>
        <v>0.85989354107533278</v>
      </c>
      <c r="H74" s="122">
        <f>0</f>
        <v>0</v>
      </c>
      <c r="I74" s="122">
        <f t="shared" si="8"/>
        <v>0.27</v>
      </c>
      <c r="J74" s="122">
        <f t="shared" si="8"/>
        <v>0.27</v>
      </c>
      <c r="K74" s="122">
        <f t="shared" si="8"/>
        <v>0.27</v>
      </c>
      <c r="L74" s="122">
        <f t="shared" si="8"/>
        <v>0.27</v>
      </c>
      <c r="M74" s="122">
        <f t="shared" si="9"/>
        <v>0.47777777777777775</v>
      </c>
      <c r="N74" s="122">
        <f t="shared" si="10"/>
        <v>0</v>
      </c>
      <c r="O74" s="122">
        <f t="shared" si="11"/>
        <v>0.52222222222222225</v>
      </c>
      <c r="P74" s="122">
        <f t="shared" si="12"/>
        <v>0</v>
      </c>
      <c r="Q74" s="122">
        <f t="shared" si="13"/>
        <v>0</v>
      </c>
      <c r="R74" s="122">
        <f t="shared" si="14"/>
        <v>0</v>
      </c>
    </row>
    <row r="75" spans="2:18">
      <c r="B75" s="121">
        <v>48</v>
      </c>
      <c r="C75" s="119">
        <f t="shared" si="3"/>
        <v>756.90778889720013</v>
      </c>
      <c r="D75" s="121" t="str">
        <f t="shared" si="4"/>
        <v>Eclipse</v>
      </c>
      <c r="E75" s="121">
        <f t="shared" si="5"/>
        <v>0</v>
      </c>
      <c r="F75" s="119">
        <f t="shared" si="6"/>
        <v>204.07776640547607</v>
      </c>
      <c r="G75" s="122">
        <f t="shared" si="7"/>
        <v>0.85989354107533278</v>
      </c>
      <c r="H75" s="122">
        <f>0</f>
        <v>0</v>
      </c>
      <c r="I75" s="122">
        <f t="shared" si="8"/>
        <v>0.27</v>
      </c>
      <c r="J75" s="122">
        <f t="shared" si="8"/>
        <v>0.27</v>
      </c>
      <c r="K75" s="122">
        <f t="shared" si="8"/>
        <v>0.27</v>
      </c>
      <c r="L75" s="122">
        <f t="shared" si="8"/>
        <v>0.27</v>
      </c>
      <c r="M75" s="122">
        <f t="shared" si="9"/>
        <v>0.46666666666666667</v>
      </c>
      <c r="N75" s="122">
        <f t="shared" si="10"/>
        <v>0</v>
      </c>
      <c r="O75" s="122">
        <f t="shared" si="11"/>
        <v>0.53333333333333333</v>
      </c>
      <c r="P75" s="122">
        <f t="shared" si="12"/>
        <v>0</v>
      </c>
      <c r="Q75" s="122">
        <f t="shared" si="13"/>
        <v>0</v>
      </c>
      <c r="R75" s="122">
        <f t="shared" si="14"/>
        <v>0</v>
      </c>
    </row>
    <row r="76" spans="2:18">
      <c r="B76" s="121">
        <v>49</v>
      </c>
      <c r="C76" s="119">
        <f t="shared" si="3"/>
        <v>772.6767011658917</v>
      </c>
      <c r="D76" s="121" t="str">
        <f t="shared" si="4"/>
        <v>Eclipse</v>
      </c>
      <c r="E76" s="121">
        <f t="shared" si="5"/>
        <v>0</v>
      </c>
      <c r="F76" s="119">
        <f t="shared" si="6"/>
        <v>204.07776640547607</v>
      </c>
      <c r="G76" s="122">
        <f t="shared" si="7"/>
        <v>0.85989354107533278</v>
      </c>
      <c r="H76" s="122">
        <f>0</f>
        <v>0</v>
      </c>
      <c r="I76" s="122">
        <f t="shared" si="8"/>
        <v>0.27</v>
      </c>
      <c r="J76" s="122">
        <f t="shared" si="8"/>
        <v>0.27</v>
      </c>
      <c r="K76" s="122">
        <f t="shared" si="8"/>
        <v>0.27</v>
      </c>
      <c r="L76" s="122">
        <f t="shared" si="8"/>
        <v>0.27</v>
      </c>
      <c r="M76" s="122">
        <f t="shared" si="9"/>
        <v>0.4555555555555556</v>
      </c>
      <c r="N76" s="122">
        <f t="shared" si="10"/>
        <v>0</v>
      </c>
      <c r="O76" s="122">
        <f t="shared" si="11"/>
        <v>0.5444444444444444</v>
      </c>
      <c r="P76" s="122">
        <f t="shared" si="12"/>
        <v>0</v>
      </c>
      <c r="Q76" s="122">
        <f t="shared" si="13"/>
        <v>0</v>
      </c>
      <c r="R76" s="122">
        <f t="shared" si="14"/>
        <v>0</v>
      </c>
    </row>
    <row r="77" spans="2:18">
      <c r="B77" s="121">
        <v>50</v>
      </c>
      <c r="C77" s="119">
        <f t="shared" si="3"/>
        <v>788.44561343458349</v>
      </c>
      <c r="D77" s="121" t="str">
        <f t="shared" si="4"/>
        <v>Eclipse</v>
      </c>
      <c r="E77" s="121">
        <f t="shared" si="5"/>
        <v>0</v>
      </c>
      <c r="F77" s="119">
        <f t="shared" si="6"/>
        <v>204.07776640547607</v>
      </c>
      <c r="G77" s="122">
        <f t="shared" si="7"/>
        <v>0.85989354107533278</v>
      </c>
      <c r="H77" s="122">
        <f>0</f>
        <v>0</v>
      </c>
      <c r="I77" s="122">
        <f t="shared" si="8"/>
        <v>0.27</v>
      </c>
      <c r="J77" s="122">
        <f t="shared" si="8"/>
        <v>0.27</v>
      </c>
      <c r="K77" s="122">
        <f t="shared" si="8"/>
        <v>0.27</v>
      </c>
      <c r="L77" s="122">
        <f t="shared" si="8"/>
        <v>0.27</v>
      </c>
      <c r="M77" s="122">
        <f t="shared" si="9"/>
        <v>0.44444444444444442</v>
      </c>
      <c r="N77" s="122">
        <f t="shared" si="10"/>
        <v>0</v>
      </c>
      <c r="O77" s="122">
        <f t="shared" si="11"/>
        <v>0.55555555555555558</v>
      </c>
      <c r="P77" s="122">
        <f t="shared" si="12"/>
        <v>0</v>
      </c>
      <c r="Q77" s="122">
        <f t="shared" si="13"/>
        <v>0</v>
      </c>
      <c r="R77" s="122">
        <f t="shared" si="14"/>
        <v>0</v>
      </c>
    </row>
    <row r="78" spans="2:18">
      <c r="B78" s="121">
        <v>51</v>
      </c>
      <c r="C78" s="119">
        <f t="shared" si="3"/>
        <v>804.21452570327517</v>
      </c>
      <c r="D78" s="121" t="str">
        <f t="shared" si="4"/>
        <v>Eclipse</v>
      </c>
      <c r="E78" s="121">
        <f t="shared" si="5"/>
        <v>0</v>
      </c>
      <c r="F78" s="119">
        <f t="shared" si="6"/>
        <v>204.07776640547607</v>
      </c>
      <c r="G78" s="122">
        <f t="shared" si="7"/>
        <v>0.85989354107533278</v>
      </c>
      <c r="H78" s="122">
        <f>0</f>
        <v>0</v>
      </c>
      <c r="I78" s="122">
        <f t="shared" si="8"/>
        <v>0.27</v>
      </c>
      <c r="J78" s="122">
        <f t="shared" si="8"/>
        <v>0.27</v>
      </c>
      <c r="K78" s="122">
        <f t="shared" si="8"/>
        <v>0.27</v>
      </c>
      <c r="L78" s="122">
        <f t="shared" si="8"/>
        <v>0.27</v>
      </c>
      <c r="M78" s="122">
        <f t="shared" si="9"/>
        <v>0.43333333333333335</v>
      </c>
      <c r="N78" s="122">
        <f t="shared" si="10"/>
        <v>0</v>
      </c>
      <c r="O78" s="122">
        <f t="shared" si="11"/>
        <v>0.56666666666666665</v>
      </c>
      <c r="P78" s="122">
        <f t="shared" si="12"/>
        <v>0</v>
      </c>
      <c r="Q78" s="122">
        <f t="shared" si="13"/>
        <v>0</v>
      </c>
      <c r="R78" s="122">
        <f t="shared" si="14"/>
        <v>0</v>
      </c>
    </row>
    <row r="79" spans="2:18">
      <c r="B79" s="121">
        <v>52</v>
      </c>
      <c r="C79" s="119">
        <f t="shared" si="3"/>
        <v>819.98343797196674</v>
      </c>
      <c r="D79" s="121" t="str">
        <f t="shared" si="4"/>
        <v>Eclipse</v>
      </c>
      <c r="E79" s="121">
        <f t="shared" si="5"/>
        <v>0</v>
      </c>
      <c r="F79" s="119">
        <f t="shared" si="6"/>
        <v>204.07776640547607</v>
      </c>
      <c r="G79" s="122">
        <f t="shared" si="7"/>
        <v>0.85989354107533278</v>
      </c>
      <c r="H79" s="122">
        <f>0</f>
        <v>0</v>
      </c>
      <c r="I79" s="122">
        <f t="shared" si="8"/>
        <v>0.27</v>
      </c>
      <c r="J79" s="122">
        <f t="shared" si="8"/>
        <v>0.27</v>
      </c>
      <c r="K79" s="122">
        <f t="shared" si="8"/>
        <v>0.27</v>
      </c>
      <c r="L79" s="122">
        <f t="shared" si="8"/>
        <v>0.27</v>
      </c>
      <c r="M79" s="122">
        <f t="shared" si="9"/>
        <v>0.42222222222222228</v>
      </c>
      <c r="N79" s="122">
        <f t="shared" si="10"/>
        <v>0</v>
      </c>
      <c r="O79" s="122">
        <f t="shared" si="11"/>
        <v>0.57777777777777772</v>
      </c>
      <c r="P79" s="122">
        <f t="shared" si="12"/>
        <v>0</v>
      </c>
      <c r="Q79" s="122">
        <f t="shared" si="13"/>
        <v>0</v>
      </c>
      <c r="R79" s="122">
        <f t="shared" si="14"/>
        <v>0</v>
      </c>
    </row>
    <row r="80" spans="2:18">
      <c r="B80" s="121">
        <v>53</v>
      </c>
      <c r="C80" s="119">
        <f t="shared" si="3"/>
        <v>835.75235024065853</v>
      </c>
      <c r="D80" s="121" t="str">
        <f t="shared" si="4"/>
        <v>Eclipse</v>
      </c>
      <c r="E80" s="121">
        <f t="shared" si="5"/>
        <v>0</v>
      </c>
      <c r="F80" s="119">
        <f t="shared" si="6"/>
        <v>204.07776640547607</v>
      </c>
      <c r="G80" s="122">
        <f t="shared" si="7"/>
        <v>0.85989354107533278</v>
      </c>
      <c r="H80" s="122">
        <f>0</f>
        <v>0</v>
      </c>
      <c r="I80" s="122">
        <f t="shared" si="8"/>
        <v>0.27</v>
      </c>
      <c r="J80" s="122">
        <f t="shared" si="8"/>
        <v>0.27</v>
      </c>
      <c r="K80" s="122">
        <f t="shared" si="8"/>
        <v>0.27</v>
      </c>
      <c r="L80" s="122">
        <f t="shared" si="8"/>
        <v>0.27</v>
      </c>
      <c r="M80" s="122">
        <f t="shared" si="9"/>
        <v>0.41111111111111109</v>
      </c>
      <c r="N80" s="122">
        <f t="shared" si="10"/>
        <v>0</v>
      </c>
      <c r="O80" s="122">
        <f t="shared" si="11"/>
        <v>0.58888888888888891</v>
      </c>
      <c r="P80" s="122">
        <f t="shared" si="12"/>
        <v>0</v>
      </c>
      <c r="Q80" s="122">
        <f t="shared" si="13"/>
        <v>0</v>
      </c>
      <c r="R80" s="122">
        <f t="shared" si="14"/>
        <v>0</v>
      </c>
    </row>
    <row r="81" spans="2:18">
      <c r="B81" s="121">
        <v>54</v>
      </c>
      <c r="C81" s="119">
        <f t="shared" si="3"/>
        <v>851.52126250935009</v>
      </c>
      <c r="D81" s="121" t="str">
        <f t="shared" si="4"/>
        <v>Eclipse</v>
      </c>
      <c r="E81" s="121">
        <f t="shared" si="5"/>
        <v>0</v>
      </c>
      <c r="F81" s="119">
        <f t="shared" si="6"/>
        <v>204.07776640547607</v>
      </c>
      <c r="G81" s="122">
        <f t="shared" si="7"/>
        <v>0.85989354107533278</v>
      </c>
      <c r="H81" s="122">
        <f>0</f>
        <v>0</v>
      </c>
      <c r="I81" s="122">
        <f t="shared" si="8"/>
        <v>0.27</v>
      </c>
      <c r="J81" s="122">
        <f t="shared" si="8"/>
        <v>0.27</v>
      </c>
      <c r="K81" s="122">
        <f t="shared" si="8"/>
        <v>0.27</v>
      </c>
      <c r="L81" s="122">
        <f t="shared" si="8"/>
        <v>0.27</v>
      </c>
      <c r="M81" s="122">
        <f t="shared" si="9"/>
        <v>0.4</v>
      </c>
      <c r="N81" s="122">
        <f t="shared" si="10"/>
        <v>0</v>
      </c>
      <c r="O81" s="122">
        <f t="shared" si="11"/>
        <v>0.6</v>
      </c>
      <c r="P81" s="122">
        <f t="shared" si="12"/>
        <v>0</v>
      </c>
      <c r="Q81" s="122">
        <f t="shared" si="13"/>
        <v>0</v>
      </c>
      <c r="R81" s="122">
        <f t="shared" si="14"/>
        <v>0</v>
      </c>
    </row>
    <row r="82" spans="2:18">
      <c r="B82" s="121">
        <v>55</v>
      </c>
      <c r="C82" s="119">
        <f t="shared" si="3"/>
        <v>867.29017477804166</v>
      </c>
      <c r="D82" s="121" t="str">
        <f t="shared" si="4"/>
        <v>Eclipse</v>
      </c>
      <c r="E82" s="121">
        <f t="shared" si="5"/>
        <v>0</v>
      </c>
      <c r="F82" s="119">
        <f t="shared" si="6"/>
        <v>204.07776640547607</v>
      </c>
      <c r="G82" s="122">
        <f t="shared" si="7"/>
        <v>0.85989354107533278</v>
      </c>
      <c r="H82" s="122">
        <f>0</f>
        <v>0</v>
      </c>
      <c r="I82" s="122">
        <f t="shared" si="8"/>
        <v>0.27</v>
      </c>
      <c r="J82" s="122">
        <f t="shared" si="8"/>
        <v>0.27</v>
      </c>
      <c r="K82" s="122">
        <f t="shared" si="8"/>
        <v>0.27</v>
      </c>
      <c r="L82" s="122">
        <f t="shared" si="8"/>
        <v>0.27</v>
      </c>
      <c r="M82" s="122">
        <f t="shared" si="9"/>
        <v>0.38888888888888884</v>
      </c>
      <c r="N82" s="122">
        <f t="shared" si="10"/>
        <v>0</v>
      </c>
      <c r="O82" s="122">
        <f t="shared" si="11"/>
        <v>0.61111111111111116</v>
      </c>
      <c r="P82" s="122">
        <f t="shared" si="12"/>
        <v>0</v>
      </c>
      <c r="Q82" s="122">
        <f t="shared" si="13"/>
        <v>0</v>
      </c>
      <c r="R82" s="122">
        <f t="shared" si="14"/>
        <v>0</v>
      </c>
    </row>
    <row r="83" spans="2:18">
      <c r="B83" s="121">
        <v>56</v>
      </c>
      <c r="C83" s="119">
        <f t="shared" si="3"/>
        <v>883.05908704673345</v>
      </c>
      <c r="D83" s="121" t="str">
        <f t="shared" si="4"/>
        <v>Eclipse</v>
      </c>
      <c r="E83" s="121">
        <f t="shared" si="5"/>
        <v>0</v>
      </c>
      <c r="F83" s="119">
        <f t="shared" si="6"/>
        <v>204.07776640547607</v>
      </c>
      <c r="G83" s="122">
        <f t="shared" si="7"/>
        <v>0.85989354107533278</v>
      </c>
      <c r="H83" s="122">
        <f>0</f>
        <v>0</v>
      </c>
      <c r="I83" s="122">
        <f t="shared" si="8"/>
        <v>0.27</v>
      </c>
      <c r="J83" s="122">
        <f t="shared" si="8"/>
        <v>0.27</v>
      </c>
      <c r="K83" s="122">
        <f t="shared" si="8"/>
        <v>0.27</v>
      </c>
      <c r="L83" s="122">
        <f t="shared" si="8"/>
        <v>0.27</v>
      </c>
      <c r="M83" s="122">
        <f t="shared" si="9"/>
        <v>0.37777777777777777</v>
      </c>
      <c r="N83" s="122">
        <f t="shared" si="10"/>
        <v>0</v>
      </c>
      <c r="O83" s="122">
        <f t="shared" si="11"/>
        <v>0.62222222222222223</v>
      </c>
      <c r="P83" s="122">
        <f t="shared" si="12"/>
        <v>0</v>
      </c>
      <c r="Q83" s="122">
        <f t="shared" si="13"/>
        <v>0</v>
      </c>
      <c r="R83" s="122">
        <f t="shared" si="14"/>
        <v>0</v>
      </c>
    </row>
    <row r="84" spans="2:18">
      <c r="B84" s="121">
        <v>57</v>
      </c>
      <c r="C84" s="119">
        <f t="shared" si="3"/>
        <v>898.82799931542513</v>
      </c>
      <c r="D84" s="121" t="str">
        <f t="shared" si="4"/>
        <v>Eclipse</v>
      </c>
      <c r="E84" s="121">
        <f t="shared" si="5"/>
        <v>0</v>
      </c>
      <c r="F84" s="119">
        <f t="shared" si="6"/>
        <v>204.07776640547607</v>
      </c>
      <c r="G84" s="122">
        <f t="shared" si="7"/>
        <v>0.85989354107533278</v>
      </c>
      <c r="H84" s="122">
        <f>0</f>
        <v>0</v>
      </c>
      <c r="I84" s="122">
        <f t="shared" si="8"/>
        <v>0.27</v>
      </c>
      <c r="J84" s="122">
        <f t="shared" si="8"/>
        <v>0.27</v>
      </c>
      <c r="K84" s="122">
        <f t="shared" si="8"/>
        <v>0.27</v>
      </c>
      <c r="L84" s="122">
        <f t="shared" si="8"/>
        <v>0.27</v>
      </c>
      <c r="M84" s="122">
        <f t="shared" si="9"/>
        <v>0.3666666666666667</v>
      </c>
      <c r="N84" s="122">
        <f t="shared" si="10"/>
        <v>0</v>
      </c>
      <c r="O84" s="122">
        <f t="shared" si="11"/>
        <v>0.6333333333333333</v>
      </c>
      <c r="P84" s="122">
        <f t="shared" si="12"/>
        <v>0</v>
      </c>
      <c r="Q84" s="122">
        <f t="shared" si="13"/>
        <v>0</v>
      </c>
      <c r="R84" s="122">
        <f t="shared" si="14"/>
        <v>0</v>
      </c>
    </row>
    <row r="85" spans="2:18">
      <c r="B85" s="121">
        <v>58</v>
      </c>
      <c r="C85" s="119">
        <f t="shared" si="3"/>
        <v>914.59691158411681</v>
      </c>
      <c r="D85" s="121" t="str">
        <f t="shared" si="4"/>
        <v>Eclipse</v>
      </c>
      <c r="E85" s="121">
        <f t="shared" si="5"/>
        <v>0</v>
      </c>
      <c r="F85" s="119">
        <f t="shared" si="6"/>
        <v>204.07776640547607</v>
      </c>
      <c r="G85" s="122">
        <f t="shared" si="7"/>
        <v>0.85989354107533278</v>
      </c>
      <c r="H85" s="122">
        <f>0</f>
        <v>0</v>
      </c>
      <c r="I85" s="122">
        <f t="shared" si="8"/>
        <v>0.27</v>
      </c>
      <c r="J85" s="122">
        <f t="shared" si="8"/>
        <v>0.27</v>
      </c>
      <c r="K85" s="122">
        <f t="shared" si="8"/>
        <v>0.27</v>
      </c>
      <c r="L85" s="122">
        <f t="shared" si="8"/>
        <v>0.27</v>
      </c>
      <c r="M85" s="122">
        <f t="shared" si="9"/>
        <v>0.35555555555555551</v>
      </c>
      <c r="N85" s="122">
        <f t="shared" si="10"/>
        <v>0</v>
      </c>
      <c r="O85" s="122">
        <f t="shared" si="11"/>
        <v>0.64444444444444449</v>
      </c>
      <c r="P85" s="122">
        <f t="shared" si="12"/>
        <v>0</v>
      </c>
      <c r="Q85" s="122">
        <f t="shared" si="13"/>
        <v>0</v>
      </c>
      <c r="R85" s="122">
        <f t="shared" si="14"/>
        <v>0</v>
      </c>
    </row>
    <row r="86" spans="2:18">
      <c r="B86" s="121">
        <v>59</v>
      </c>
      <c r="C86" s="119">
        <f t="shared" si="3"/>
        <v>930.36582385280849</v>
      </c>
      <c r="D86" s="121" t="str">
        <f t="shared" si="4"/>
        <v>Eclipse</v>
      </c>
      <c r="E86" s="121">
        <f t="shared" si="5"/>
        <v>0</v>
      </c>
      <c r="F86" s="119">
        <f t="shared" si="6"/>
        <v>204.07776640547607</v>
      </c>
      <c r="G86" s="122">
        <f t="shared" si="7"/>
        <v>0.85989354107533278</v>
      </c>
      <c r="H86" s="122">
        <f>0</f>
        <v>0</v>
      </c>
      <c r="I86" s="122">
        <f t="shared" si="8"/>
        <v>0.27</v>
      </c>
      <c r="J86" s="122">
        <f t="shared" si="8"/>
        <v>0.27</v>
      </c>
      <c r="K86" s="122">
        <f t="shared" si="8"/>
        <v>0.27</v>
      </c>
      <c r="L86" s="122">
        <f t="shared" si="8"/>
        <v>0.27</v>
      </c>
      <c r="M86" s="122">
        <f t="shared" si="9"/>
        <v>0.34444444444444444</v>
      </c>
      <c r="N86" s="122">
        <f t="shared" si="10"/>
        <v>0</v>
      </c>
      <c r="O86" s="122">
        <f t="shared" si="11"/>
        <v>0.65555555555555556</v>
      </c>
      <c r="P86" s="122">
        <f t="shared" si="12"/>
        <v>0</v>
      </c>
      <c r="Q86" s="122">
        <f t="shared" si="13"/>
        <v>0</v>
      </c>
      <c r="R86" s="122">
        <f t="shared" si="14"/>
        <v>0</v>
      </c>
    </row>
    <row r="87" spans="2:18">
      <c r="B87" s="121">
        <v>60</v>
      </c>
      <c r="C87" s="119">
        <f t="shared" si="3"/>
        <v>946.13473612150005</v>
      </c>
      <c r="D87" s="121" t="str">
        <f t="shared" si="4"/>
        <v>Eclipse</v>
      </c>
      <c r="E87" s="121">
        <f t="shared" si="5"/>
        <v>0</v>
      </c>
      <c r="F87" s="119">
        <f t="shared" si="6"/>
        <v>204.07776640547607</v>
      </c>
      <c r="G87" s="122">
        <f t="shared" si="7"/>
        <v>0.85989354107533278</v>
      </c>
      <c r="H87" s="122">
        <f>0</f>
        <v>0</v>
      </c>
      <c r="I87" s="122">
        <f t="shared" si="8"/>
        <v>0.27</v>
      </c>
      <c r="J87" s="122">
        <f t="shared" si="8"/>
        <v>0.27</v>
      </c>
      <c r="K87" s="122">
        <f t="shared" si="8"/>
        <v>0.27</v>
      </c>
      <c r="L87" s="122">
        <f t="shared" si="8"/>
        <v>0.27</v>
      </c>
      <c r="M87" s="122">
        <f t="shared" si="9"/>
        <v>0.33333333333333337</v>
      </c>
      <c r="N87" s="122">
        <f t="shared" si="10"/>
        <v>0</v>
      </c>
      <c r="O87" s="122">
        <f t="shared" si="11"/>
        <v>0.66666666666666663</v>
      </c>
      <c r="P87" s="122">
        <f t="shared" si="12"/>
        <v>0</v>
      </c>
      <c r="Q87" s="122">
        <f t="shared" si="13"/>
        <v>0</v>
      </c>
      <c r="R87" s="122">
        <f t="shared" si="14"/>
        <v>0</v>
      </c>
    </row>
    <row r="88" spans="2:18">
      <c r="B88" s="121">
        <v>61</v>
      </c>
      <c r="C88" s="119">
        <f t="shared" si="3"/>
        <v>961.90364839019185</v>
      </c>
      <c r="D88" s="121" t="str">
        <f t="shared" si="4"/>
        <v>Eclipse</v>
      </c>
      <c r="E88" s="121">
        <f t="shared" si="5"/>
        <v>0</v>
      </c>
      <c r="F88" s="119">
        <f t="shared" si="6"/>
        <v>204.07776640547607</v>
      </c>
      <c r="G88" s="122">
        <f t="shared" si="7"/>
        <v>0.85989354107533278</v>
      </c>
      <c r="H88" s="122">
        <f>0</f>
        <v>0</v>
      </c>
      <c r="I88" s="122">
        <f t="shared" si="8"/>
        <v>0.27</v>
      </c>
      <c r="J88" s="122">
        <f t="shared" si="8"/>
        <v>0.27</v>
      </c>
      <c r="K88" s="122">
        <f t="shared" si="8"/>
        <v>0.27</v>
      </c>
      <c r="L88" s="122">
        <f t="shared" si="8"/>
        <v>0.27</v>
      </c>
      <c r="M88" s="122">
        <f t="shared" si="9"/>
        <v>0.32222222222222219</v>
      </c>
      <c r="N88" s="122">
        <f t="shared" si="10"/>
        <v>0</v>
      </c>
      <c r="O88" s="122">
        <f t="shared" si="11"/>
        <v>0.67777777777777781</v>
      </c>
      <c r="P88" s="122">
        <f t="shared" si="12"/>
        <v>0</v>
      </c>
      <c r="Q88" s="122">
        <f t="shared" si="13"/>
        <v>0</v>
      </c>
      <c r="R88" s="122">
        <f t="shared" si="14"/>
        <v>0</v>
      </c>
    </row>
    <row r="89" spans="2:18">
      <c r="B89" s="121">
        <v>62</v>
      </c>
      <c r="C89" s="119">
        <f t="shared" si="3"/>
        <v>977.67256065888341</v>
      </c>
      <c r="D89" s="121" t="str">
        <f t="shared" si="4"/>
        <v>Eclipse</v>
      </c>
      <c r="E89" s="121">
        <f t="shared" si="5"/>
        <v>0</v>
      </c>
      <c r="F89" s="119">
        <f t="shared" si="6"/>
        <v>204.07776640547607</v>
      </c>
      <c r="G89" s="122">
        <f t="shared" si="7"/>
        <v>0.85989354107533278</v>
      </c>
      <c r="H89" s="122">
        <f>0</f>
        <v>0</v>
      </c>
      <c r="I89" s="122">
        <f t="shared" si="8"/>
        <v>0.27</v>
      </c>
      <c r="J89" s="122">
        <f t="shared" si="8"/>
        <v>0.27</v>
      </c>
      <c r="K89" s="122">
        <f t="shared" si="8"/>
        <v>0.27</v>
      </c>
      <c r="L89" s="122">
        <f t="shared" si="8"/>
        <v>0.27</v>
      </c>
      <c r="M89" s="122">
        <f t="shared" si="9"/>
        <v>0.31111111111111112</v>
      </c>
      <c r="N89" s="122">
        <f t="shared" si="10"/>
        <v>0</v>
      </c>
      <c r="O89" s="122">
        <f t="shared" si="11"/>
        <v>0.68888888888888888</v>
      </c>
      <c r="P89" s="122">
        <f t="shared" si="12"/>
        <v>0</v>
      </c>
      <c r="Q89" s="122">
        <f t="shared" si="13"/>
        <v>0</v>
      </c>
      <c r="R89" s="122">
        <f t="shared" si="14"/>
        <v>0</v>
      </c>
    </row>
    <row r="90" spans="2:18">
      <c r="B90" s="121">
        <v>63</v>
      </c>
      <c r="C90" s="119">
        <f t="shared" si="3"/>
        <v>993.44147292757521</v>
      </c>
      <c r="D90" s="121" t="str">
        <f t="shared" si="4"/>
        <v>Eclipse</v>
      </c>
      <c r="E90" s="121">
        <f t="shared" si="5"/>
        <v>0</v>
      </c>
      <c r="F90" s="119">
        <f t="shared" si="6"/>
        <v>204.07776640547607</v>
      </c>
      <c r="G90" s="122">
        <f t="shared" si="7"/>
        <v>0.85989354107533278</v>
      </c>
      <c r="H90" s="122">
        <f>0</f>
        <v>0</v>
      </c>
      <c r="I90" s="122">
        <f t="shared" si="8"/>
        <v>0.27</v>
      </c>
      <c r="J90" s="122">
        <f t="shared" si="8"/>
        <v>0.27</v>
      </c>
      <c r="K90" s="122">
        <f t="shared" si="8"/>
        <v>0.27</v>
      </c>
      <c r="L90" s="122">
        <f t="shared" si="8"/>
        <v>0.27</v>
      </c>
      <c r="M90" s="122">
        <f t="shared" si="9"/>
        <v>0.30000000000000004</v>
      </c>
      <c r="N90" s="122">
        <f t="shared" si="10"/>
        <v>0</v>
      </c>
      <c r="O90" s="122">
        <f t="shared" si="11"/>
        <v>0.7</v>
      </c>
      <c r="P90" s="122">
        <f t="shared" si="12"/>
        <v>0</v>
      </c>
      <c r="Q90" s="122">
        <f t="shared" si="13"/>
        <v>0</v>
      </c>
      <c r="R90" s="122">
        <f t="shared" si="14"/>
        <v>0</v>
      </c>
    </row>
    <row r="91" spans="2:18">
      <c r="B91" s="121">
        <v>64</v>
      </c>
      <c r="C91" s="119">
        <f t="shared" si="3"/>
        <v>1009.2103851962668</v>
      </c>
      <c r="D91" s="121" t="str">
        <f t="shared" si="4"/>
        <v>Eclipse</v>
      </c>
      <c r="E91" s="121">
        <f t="shared" si="5"/>
        <v>0</v>
      </c>
      <c r="F91" s="119">
        <f t="shared" si="6"/>
        <v>204.07776640547607</v>
      </c>
      <c r="G91" s="122">
        <f t="shared" si="7"/>
        <v>0.85989354107533278</v>
      </c>
      <c r="H91" s="122">
        <f>0</f>
        <v>0</v>
      </c>
      <c r="I91" s="122">
        <f t="shared" si="8"/>
        <v>0.27</v>
      </c>
      <c r="J91" s="122">
        <f t="shared" si="8"/>
        <v>0.27</v>
      </c>
      <c r="K91" s="122">
        <f t="shared" si="8"/>
        <v>0.27</v>
      </c>
      <c r="L91" s="122">
        <f t="shared" si="8"/>
        <v>0.27</v>
      </c>
      <c r="M91" s="122">
        <f t="shared" si="9"/>
        <v>0.28888888888888886</v>
      </c>
      <c r="N91" s="122">
        <f t="shared" si="10"/>
        <v>0</v>
      </c>
      <c r="O91" s="122">
        <f t="shared" si="11"/>
        <v>0.71111111111111114</v>
      </c>
      <c r="P91" s="122">
        <f t="shared" si="12"/>
        <v>0</v>
      </c>
      <c r="Q91" s="122">
        <f t="shared" si="13"/>
        <v>0</v>
      </c>
      <c r="R91" s="122">
        <f t="shared" si="14"/>
        <v>0</v>
      </c>
    </row>
    <row r="92" spans="2:18">
      <c r="B92" s="121">
        <v>65</v>
      </c>
      <c r="C92" s="119">
        <f t="shared" ref="C92:C155" si="15">$C$14*B92/360</f>
        <v>1024.9792974649583</v>
      </c>
      <c r="D92" s="121" t="str">
        <f t="shared" ref="D92:D155" si="16">IF(C92&lt;($C$15/2),"Eclipse",IF(C92&gt;($C$14-($C$15/2)),"Eclipse","Sun"))</f>
        <v>Eclipse</v>
      </c>
      <c r="E92" s="121">
        <f t="shared" ref="E92:E155" si="17">IF(D92="Sun",$G$13,0)</f>
        <v>0</v>
      </c>
      <c r="F92" s="119">
        <f t="shared" ref="F92:F155" si="18">IF(D92="Sun",$G$14+$G$15*$G$13,$G$14)</f>
        <v>204.07776640547607</v>
      </c>
      <c r="G92" s="122">
        <f t="shared" ref="G92:G155" si="19">$C$18</f>
        <v>0.85989354107533278</v>
      </c>
      <c r="H92" s="122">
        <f>0</f>
        <v>0</v>
      </c>
      <c r="I92" s="122">
        <f t="shared" ref="I92:L155" si="20">$C$19</f>
        <v>0.27</v>
      </c>
      <c r="J92" s="122">
        <f t="shared" si="20"/>
        <v>0.27</v>
      </c>
      <c r="K92" s="122">
        <f t="shared" si="20"/>
        <v>0.27</v>
      </c>
      <c r="L92" s="122">
        <f t="shared" si="20"/>
        <v>0.27</v>
      </c>
      <c r="M92" s="122">
        <f t="shared" ref="M92:M155" si="21">IF(B92&lt;90,1-(B92/90),IF(B92&lt;180,0,IF(B92&lt;270,0,((B92-270)/90))))</f>
        <v>0.27777777777777779</v>
      </c>
      <c r="N92" s="122">
        <f t="shared" ref="N92:N155" si="22">IF(B92&lt;90,0,IF(B92&lt;180,(B92-90)/90,IF(B92&lt;270,1-((B92-180)/90),0)))</f>
        <v>0</v>
      </c>
      <c r="O92" s="122">
        <f t="shared" ref="O92:O155" si="23">IF(B92&lt;90,B92/90,IF(B92&lt;180,1-((B92-90)/90),IF(B92&lt;270,0,0)))</f>
        <v>0.72222222222222221</v>
      </c>
      <c r="P92" s="122">
        <f t="shared" ref="P92:P155" si="24">IF(B92&lt;90,0,IF(B92&lt;180,0,IF(B92&lt;270,(B92-180)/90,1-((B92-270)/90))))</f>
        <v>0</v>
      </c>
      <c r="Q92" s="122">
        <f t="shared" ref="Q92:Q155" si="25">IF(B92&lt;90,0,IF(B92&lt;180,0,IF(B92&lt;270,0,0)))</f>
        <v>0</v>
      </c>
      <c r="R92" s="122">
        <f t="shared" ref="R92:R155" si="26">IF(B92&lt;90,0,IF(B92&lt;180,0,IF(B92&lt;270,0,0)))</f>
        <v>0</v>
      </c>
    </row>
    <row r="93" spans="2:18">
      <c r="B93" s="121">
        <v>66</v>
      </c>
      <c r="C93" s="119">
        <f t="shared" si="15"/>
        <v>1040.7482097336501</v>
      </c>
      <c r="D93" s="121" t="str">
        <f t="shared" si="16"/>
        <v>Eclipse</v>
      </c>
      <c r="E93" s="121">
        <f t="shared" si="17"/>
        <v>0</v>
      </c>
      <c r="F93" s="119">
        <f t="shared" si="18"/>
        <v>204.07776640547607</v>
      </c>
      <c r="G93" s="122">
        <f t="shared" si="19"/>
        <v>0.85989354107533278</v>
      </c>
      <c r="H93" s="122">
        <f>0</f>
        <v>0</v>
      </c>
      <c r="I93" s="122">
        <f t="shared" si="20"/>
        <v>0.27</v>
      </c>
      <c r="J93" s="122">
        <f t="shared" si="20"/>
        <v>0.27</v>
      </c>
      <c r="K93" s="122">
        <f t="shared" si="20"/>
        <v>0.27</v>
      </c>
      <c r="L93" s="122">
        <f t="shared" si="20"/>
        <v>0.27</v>
      </c>
      <c r="M93" s="122">
        <f t="shared" si="21"/>
        <v>0.26666666666666672</v>
      </c>
      <c r="N93" s="122">
        <f t="shared" si="22"/>
        <v>0</v>
      </c>
      <c r="O93" s="122">
        <f t="shared" si="23"/>
        <v>0.73333333333333328</v>
      </c>
      <c r="P93" s="122">
        <f t="shared" si="24"/>
        <v>0</v>
      </c>
      <c r="Q93" s="122">
        <f t="shared" si="25"/>
        <v>0</v>
      </c>
      <c r="R93" s="122">
        <f t="shared" si="26"/>
        <v>0</v>
      </c>
    </row>
    <row r="94" spans="2:18">
      <c r="B94" s="121">
        <v>67</v>
      </c>
      <c r="C94" s="119">
        <f t="shared" si="15"/>
        <v>1056.5171220023417</v>
      </c>
      <c r="D94" s="121" t="str">
        <f t="shared" si="16"/>
        <v>Eclipse</v>
      </c>
      <c r="E94" s="121">
        <f t="shared" si="17"/>
        <v>0</v>
      </c>
      <c r="F94" s="119">
        <f t="shared" si="18"/>
        <v>204.07776640547607</v>
      </c>
      <c r="G94" s="122">
        <f t="shared" si="19"/>
        <v>0.85989354107533278</v>
      </c>
      <c r="H94" s="122">
        <f>0</f>
        <v>0</v>
      </c>
      <c r="I94" s="122">
        <f t="shared" si="20"/>
        <v>0.27</v>
      </c>
      <c r="J94" s="122">
        <f t="shared" si="20"/>
        <v>0.27</v>
      </c>
      <c r="K94" s="122">
        <f t="shared" si="20"/>
        <v>0.27</v>
      </c>
      <c r="L94" s="122">
        <f t="shared" si="20"/>
        <v>0.27</v>
      </c>
      <c r="M94" s="122">
        <f t="shared" si="21"/>
        <v>0.25555555555555554</v>
      </c>
      <c r="N94" s="122">
        <f t="shared" si="22"/>
        <v>0</v>
      </c>
      <c r="O94" s="122">
        <f t="shared" si="23"/>
        <v>0.74444444444444446</v>
      </c>
      <c r="P94" s="122">
        <f t="shared" si="24"/>
        <v>0</v>
      </c>
      <c r="Q94" s="122">
        <f t="shared" si="25"/>
        <v>0</v>
      </c>
      <c r="R94" s="122">
        <f t="shared" si="26"/>
        <v>0</v>
      </c>
    </row>
    <row r="95" spans="2:18">
      <c r="B95" s="121">
        <v>68</v>
      </c>
      <c r="C95" s="119">
        <f t="shared" si="15"/>
        <v>1072.2860342710335</v>
      </c>
      <c r="D95" s="121" t="str">
        <f t="shared" si="16"/>
        <v>Eclipse</v>
      </c>
      <c r="E95" s="121">
        <f t="shared" si="17"/>
        <v>0</v>
      </c>
      <c r="F95" s="119">
        <f t="shared" si="18"/>
        <v>204.07776640547607</v>
      </c>
      <c r="G95" s="122">
        <f t="shared" si="19"/>
        <v>0.85989354107533278</v>
      </c>
      <c r="H95" s="122">
        <f>0</f>
        <v>0</v>
      </c>
      <c r="I95" s="122">
        <f t="shared" si="20"/>
        <v>0.27</v>
      </c>
      <c r="J95" s="122">
        <f t="shared" si="20"/>
        <v>0.27</v>
      </c>
      <c r="K95" s="122">
        <f t="shared" si="20"/>
        <v>0.27</v>
      </c>
      <c r="L95" s="122">
        <f t="shared" si="20"/>
        <v>0.27</v>
      </c>
      <c r="M95" s="122">
        <f t="shared" si="21"/>
        <v>0.24444444444444446</v>
      </c>
      <c r="N95" s="122">
        <f t="shared" si="22"/>
        <v>0</v>
      </c>
      <c r="O95" s="122">
        <f t="shared" si="23"/>
        <v>0.75555555555555554</v>
      </c>
      <c r="P95" s="122">
        <f t="shared" si="24"/>
        <v>0</v>
      </c>
      <c r="Q95" s="122">
        <f t="shared" si="25"/>
        <v>0</v>
      </c>
      <c r="R95" s="122">
        <f t="shared" si="26"/>
        <v>0</v>
      </c>
    </row>
    <row r="96" spans="2:18">
      <c r="B96" s="121">
        <v>69</v>
      </c>
      <c r="C96" s="119">
        <f t="shared" si="15"/>
        <v>1088.0549465397251</v>
      </c>
      <c r="D96" s="121" t="str">
        <f t="shared" si="16"/>
        <v>Sun</v>
      </c>
      <c r="E96" s="121">
        <f t="shared" si="17"/>
        <v>1367</v>
      </c>
      <c r="F96" s="119">
        <f t="shared" si="18"/>
        <v>614.17776640547606</v>
      </c>
      <c r="G96" s="122">
        <f t="shared" si="19"/>
        <v>0.85989354107533278</v>
      </c>
      <c r="H96" s="122">
        <f>0</f>
        <v>0</v>
      </c>
      <c r="I96" s="122">
        <f t="shared" si="20"/>
        <v>0.27</v>
      </c>
      <c r="J96" s="122">
        <f t="shared" si="20"/>
        <v>0.27</v>
      </c>
      <c r="K96" s="122">
        <f t="shared" si="20"/>
        <v>0.27</v>
      </c>
      <c r="L96" s="122">
        <f t="shared" si="20"/>
        <v>0.27</v>
      </c>
      <c r="M96" s="122">
        <f t="shared" si="21"/>
        <v>0.23333333333333328</v>
      </c>
      <c r="N96" s="122">
        <f t="shared" si="22"/>
        <v>0</v>
      </c>
      <c r="O96" s="122">
        <f t="shared" si="23"/>
        <v>0.76666666666666672</v>
      </c>
      <c r="P96" s="122">
        <f t="shared" si="24"/>
        <v>0</v>
      </c>
      <c r="Q96" s="122">
        <f t="shared" si="25"/>
        <v>0</v>
      </c>
      <c r="R96" s="122">
        <f t="shared" si="26"/>
        <v>0</v>
      </c>
    </row>
    <row r="97" spans="2:18">
      <c r="B97" s="121">
        <v>70</v>
      </c>
      <c r="C97" s="119">
        <f t="shared" si="15"/>
        <v>1103.8238588084168</v>
      </c>
      <c r="D97" s="121" t="str">
        <f t="shared" si="16"/>
        <v>Sun</v>
      </c>
      <c r="E97" s="121">
        <f t="shared" si="17"/>
        <v>1367</v>
      </c>
      <c r="F97" s="119">
        <f t="shared" si="18"/>
        <v>614.17776640547606</v>
      </c>
      <c r="G97" s="122">
        <f t="shared" si="19"/>
        <v>0.85989354107533278</v>
      </c>
      <c r="H97" s="122">
        <f>0</f>
        <v>0</v>
      </c>
      <c r="I97" s="122">
        <f t="shared" si="20"/>
        <v>0.27</v>
      </c>
      <c r="J97" s="122">
        <f t="shared" si="20"/>
        <v>0.27</v>
      </c>
      <c r="K97" s="122">
        <f t="shared" si="20"/>
        <v>0.27</v>
      </c>
      <c r="L97" s="122">
        <f t="shared" si="20"/>
        <v>0.27</v>
      </c>
      <c r="M97" s="122">
        <f t="shared" si="21"/>
        <v>0.22222222222222221</v>
      </c>
      <c r="N97" s="122">
        <f t="shared" si="22"/>
        <v>0</v>
      </c>
      <c r="O97" s="122">
        <f t="shared" si="23"/>
        <v>0.77777777777777779</v>
      </c>
      <c r="P97" s="122">
        <f t="shared" si="24"/>
        <v>0</v>
      </c>
      <c r="Q97" s="122">
        <f t="shared" si="25"/>
        <v>0</v>
      </c>
      <c r="R97" s="122">
        <f t="shared" si="26"/>
        <v>0</v>
      </c>
    </row>
    <row r="98" spans="2:18">
      <c r="B98" s="121">
        <v>71</v>
      </c>
      <c r="C98" s="119">
        <f t="shared" si="15"/>
        <v>1119.5927710771086</v>
      </c>
      <c r="D98" s="121" t="str">
        <f t="shared" si="16"/>
        <v>Sun</v>
      </c>
      <c r="E98" s="121">
        <f t="shared" si="17"/>
        <v>1367</v>
      </c>
      <c r="F98" s="119">
        <f t="shared" si="18"/>
        <v>614.17776640547606</v>
      </c>
      <c r="G98" s="122">
        <f t="shared" si="19"/>
        <v>0.85989354107533278</v>
      </c>
      <c r="H98" s="122">
        <f>0</f>
        <v>0</v>
      </c>
      <c r="I98" s="122">
        <f t="shared" si="20"/>
        <v>0.27</v>
      </c>
      <c r="J98" s="122">
        <f t="shared" si="20"/>
        <v>0.27</v>
      </c>
      <c r="K98" s="122">
        <f t="shared" si="20"/>
        <v>0.27</v>
      </c>
      <c r="L98" s="122">
        <f t="shared" si="20"/>
        <v>0.27</v>
      </c>
      <c r="M98" s="122">
        <f t="shared" si="21"/>
        <v>0.21111111111111114</v>
      </c>
      <c r="N98" s="122">
        <f t="shared" si="22"/>
        <v>0</v>
      </c>
      <c r="O98" s="122">
        <f t="shared" si="23"/>
        <v>0.78888888888888886</v>
      </c>
      <c r="P98" s="122">
        <f t="shared" si="24"/>
        <v>0</v>
      </c>
      <c r="Q98" s="122">
        <f t="shared" si="25"/>
        <v>0</v>
      </c>
      <c r="R98" s="122">
        <f t="shared" si="26"/>
        <v>0</v>
      </c>
    </row>
    <row r="99" spans="2:18">
      <c r="B99" s="121">
        <v>72</v>
      </c>
      <c r="C99" s="119">
        <f t="shared" si="15"/>
        <v>1135.3616833458002</v>
      </c>
      <c r="D99" s="121" t="str">
        <f t="shared" si="16"/>
        <v>Sun</v>
      </c>
      <c r="E99" s="121">
        <f t="shared" si="17"/>
        <v>1367</v>
      </c>
      <c r="F99" s="119">
        <f t="shared" si="18"/>
        <v>614.17776640547606</v>
      </c>
      <c r="G99" s="122">
        <f t="shared" si="19"/>
        <v>0.85989354107533278</v>
      </c>
      <c r="H99" s="122">
        <f>0</f>
        <v>0</v>
      </c>
      <c r="I99" s="122">
        <f t="shared" si="20"/>
        <v>0.27</v>
      </c>
      <c r="J99" s="122">
        <f t="shared" si="20"/>
        <v>0.27</v>
      </c>
      <c r="K99" s="122">
        <f t="shared" si="20"/>
        <v>0.27</v>
      </c>
      <c r="L99" s="122">
        <f t="shared" si="20"/>
        <v>0.27</v>
      </c>
      <c r="M99" s="122">
        <f t="shared" si="21"/>
        <v>0.19999999999999996</v>
      </c>
      <c r="N99" s="122">
        <f t="shared" si="22"/>
        <v>0</v>
      </c>
      <c r="O99" s="122">
        <f t="shared" si="23"/>
        <v>0.8</v>
      </c>
      <c r="P99" s="122">
        <f t="shared" si="24"/>
        <v>0</v>
      </c>
      <c r="Q99" s="122">
        <f t="shared" si="25"/>
        <v>0</v>
      </c>
      <c r="R99" s="122">
        <f t="shared" si="26"/>
        <v>0</v>
      </c>
    </row>
    <row r="100" spans="2:18">
      <c r="B100" s="121">
        <v>73</v>
      </c>
      <c r="C100" s="119">
        <f t="shared" si="15"/>
        <v>1151.130595614492</v>
      </c>
      <c r="D100" s="121" t="str">
        <f t="shared" si="16"/>
        <v>Sun</v>
      </c>
      <c r="E100" s="121">
        <f t="shared" si="17"/>
        <v>1367</v>
      </c>
      <c r="F100" s="119">
        <f t="shared" si="18"/>
        <v>614.17776640547606</v>
      </c>
      <c r="G100" s="122">
        <f t="shared" si="19"/>
        <v>0.85989354107533278</v>
      </c>
      <c r="H100" s="122">
        <f>0</f>
        <v>0</v>
      </c>
      <c r="I100" s="122">
        <f t="shared" si="20"/>
        <v>0.27</v>
      </c>
      <c r="J100" s="122">
        <f t="shared" si="20"/>
        <v>0.27</v>
      </c>
      <c r="K100" s="122">
        <f t="shared" si="20"/>
        <v>0.27</v>
      </c>
      <c r="L100" s="122">
        <f t="shared" si="20"/>
        <v>0.27</v>
      </c>
      <c r="M100" s="122">
        <f t="shared" si="21"/>
        <v>0.18888888888888888</v>
      </c>
      <c r="N100" s="122">
        <f t="shared" si="22"/>
        <v>0</v>
      </c>
      <c r="O100" s="122">
        <f t="shared" si="23"/>
        <v>0.81111111111111112</v>
      </c>
      <c r="P100" s="122">
        <f t="shared" si="24"/>
        <v>0</v>
      </c>
      <c r="Q100" s="122">
        <f t="shared" si="25"/>
        <v>0</v>
      </c>
      <c r="R100" s="122">
        <f t="shared" si="26"/>
        <v>0</v>
      </c>
    </row>
    <row r="101" spans="2:18">
      <c r="B101" s="121">
        <v>74</v>
      </c>
      <c r="C101" s="119">
        <f t="shared" si="15"/>
        <v>1166.8995078831836</v>
      </c>
      <c r="D101" s="121" t="str">
        <f t="shared" si="16"/>
        <v>Sun</v>
      </c>
      <c r="E101" s="121">
        <f t="shared" si="17"/>
        <v>1367</v>
      </c>
      <c r="F101" s="119">
        <f t="shared" si="18"/>
        <v>614.17776640547606</v>
      </c>
      <c r="G101" s="122">
        <f t="shared" si="19"/>
        <v>0.85989354107533278</v>
      </c>
      <c r="H101" s="122">
        <f>0</f>
        <v>0</v>
      </c>
      <c r="I101" s="122">
        <f t="shared" si="20"/>
        <v>0.27</v>
      </c>
      <c r="J101" s="122">
        <f t="shared" si="20"/>
        <v>0.27</v>
      </c>
      <c r="K101" s="122">
        <f t="shared" si="20"/>
        <v>0.27</v>
      </c>
      <c r="L101" s="122">
        <f t="shared" si="20"/>
        <v>0.27</v>
      </c>
      <c r="M101" s="122">
        <f t="shared" si="21"/>
        <v>0.17777777777777781</v>
      </c>
      <c r="N101" s="122">
        <f t="shared" si="22"/>
        <v>0</v>
      </c>
      <c r="O101" s="122">
        <f t="shared" si="23"/>
        <v>0.82222222222222219</v>
      </c>
      <c r="P101" s="122">
        <f t="shared" si="24"/>
        <v>0</v>
      </c>
      <c r="Q101" s="122">
        <f t="shared" si="25"/>
        <v>0</v>
      </c>
      <c r="R101" s="122">
        <f t="shared" si="26"/>
        <v>0</v>
      </c>
    </row>
    <row r="102" spans="2:18">
      <c r="B102" s="121">
        <v>75</v>
      </c>
      <c r="C102" s="119">
        <f t="shared" si="15"/>
        <v>1182.6684201518751</v>
      </c>
      <c r="D102" s="121" t="str">
        <f t="shared" si="16"/>
        <v>Sun</v>
      </c>
      <c r="E102" s="121">
        <f t="shared" si="17"/>
        <v>1367</v>
      </c>
      <c r="F102" s="119">
        <f t="shared" si="18"/>
        <v>614.17776640547606</v>
      </c>
      <c r="G102" s="122">
        <f t="shared" si="19"/>
        <v>0.85989354107533278</v>
      </c>
      <c r="H102" s="122">
        <f>0</f>
        <v>0</v>
      </c>
      <c r="I102" s="122">
        <f t="shared" si="20"/>
        <v>0.27</v>
      </c>
      <c r="J102" s="122">
        <f t="shared" si="20"/>
        <v>0.27</v>
      </c>
      <c r="K102" s="122">
        <f t="shared" si="20"/>
        <v>0.27</v>
      </c>
      <c r="L102" s="122">
        <f t="shared" si="20"/>
        <v>0.27</v>
      </c>
      <c r="M102" s="122">
        <f t="shared" si="21"/>
        <v>0.16666666666666663</v>
      </c>
      <c r="N102" s="122">
        <f t="shared" si="22"/>
        <v>0</v>
      </c>
      <c r="O102" s="122">
        <f t="shared" si="23"/>
        <v>0.83333333333333337</v>
      </c>
      <c r="P102" s="122">
        <f t="shared" si="24"/>
        <v>0</v>
      </c>
      <c r="Q102" s="122">
        <f t="shared" si="25"/>
        <v>0</v>
      </c>
      <c r="R102" s="122">
        <f t="shared" si="26"/>
        <v>0</v>
      </c>
    </row>
    <row r="103" spans="2:18">
      <c r="B103" s="121">
        <v>76</v>
      </c>
      <c r="C103" s="119">
        <f t="shared" si="15"/>
        <v>1198.4373324205669</v>
      </c>
      <c r="D103" s="121" t="str">
        <f t="shared" si="16"/>
        <v>Sun</v>
      </c>
      <c r="E103" s="121">
        <f t="shared" si="17"/>
        <v>1367</v>
      </c>
      <c r="F103" s="119">
        <f t="shared" si="18"/>
        <v>614.17776640547606</v>
      </c>
      <c r="G103" s="122">
        <f t="shared" si="19"/>
        <v>0.85989354107533278</v>
      </c>
      <c r="H103" s="122">
        <f>0</f>
        <v>0</v>
      </c>
      <c r="I103" s="122">
        <f t="shared" si="20"/>
        <v>0.27</v>
      </c>
      <c r="J103" s="122">
        <f t="shared" si="20"/>
        <v>0.27</v>
      </c>
      <c r="K103" s="122">
        <f t="shared" si="20"/>
        <v>0.27</v>
      </c>
      <c r="L103" s="122">
        <f t="shared" si="20"/>
        <v>0.27</v>
      </c>
      <c r="M103" s="122">
        <f t="shared" si="21"/>
        <v>0.15555555555555556</v>
      </c>
      <c r="N103" s="122">
        <f t="shared" si="22"/>
        <v>0</v>
      </c>
      <c r="O103" s="122">
        <f t="shared" si="23"/>
        <v>0.84444444444444444</v>
      </c>
      <c r="P103" s="122">
        <f t="shared" si="24"/>
        <v>0</v>
      </c>
      <c r="Q103" s="122">
        <f t="shared" si="25"/>
        <v>0</v>
      </c>
      <c r="R103" s="122">
        <f t="shared" si="26"/>
        <v>0</v>
      </c>
    </row>
    <row r="104" spans="2:18">
      <c r="B104" s="121">
        <v>77</v>
      </c>
      <c r="C104" s="119">
        <f t="shared" si="15"/>
        <v>1214.2062446892585</v>
      </c>
      <c r="D104" s="121" t="str">
        <f t="shared" si="16"/>
        <v>Sun</v>
      </c>
      <c r="E104" s="121">
        <f t="shared" si="17"/>
        <v>1367</v>
      </c>
      <c r="F104" s="119">
        <f t="shared" si="18"/>
        <v>614.17776640547606</v>
      </c>
      <c r="G104" s="122">
        <f t="shared" si="19"/>
        <v>0.85989354107533278</v>
      </c>
      <c r="H104" s="122">
        <f>0</f>
        <v>0</v>
      </c>
      <c r="I104" s="122">
        <f t="shared" si="20"/>
        <v>0.27</v>
      </c>
      <c r="J104" s="122">
        <f t="shared" si="20"/>
        <v>0.27</v>
      </c>
      <c r="K104" s="122">
        <f t="shared" si="20"/>
        <v>0.27</v>
      </c>
      <c r="L104" s="122">
        <f t="shared" si="20"/>
        <v>0.27</v>
      </c>
      <c r="M104" s="122">
        <f t="shared" si="21"/>
        <v>0.14444444444444449</v>
      </c>
      <c r="N104" s="122">
        <f t="shared" si="22"/>
        <v>0</v>
      </c>
      <c r="O104" s="122">
        <f t="shared" si="23"/>
        <v>0.85555555555555551</v>
      </c>
      <c r="P104" s="122">
        <f t="shared" si="24"/>
        <v>0</v>
      </c>
      <c r="Q104" s="122">
        <f t="shared" si="25"/>
        <v>0</v>
      </c>
      <c r="R104" s="122">
        <f t="shared" si="26"/>
        <v>0</v>
      </c>
    </row>
    <row r="105" spans="2:18">
      <c r="B105" s="121">
        <v>78</v>
      </c>
      <c r="C105" s="119">
        <f t="shared" si="15"/>
        <v>1229.97515695795</v>
      </c>
      <c r="D105" s="121" t="str">
        <f t="shared" si="16"/>
        <v>Sun</v>
      </c>
      <c r="E105" s="121">
        <f t="shared" si="17"/>
        <v>1367</v>
      </c>
      <c r="F105" s="119">
        <f t="shared" si="18"/>
        <v>614.17776640547606</v>
      </c>
      <c r="G105" s="122">
        <f t="shared" si="19"/>
        <v>0.85989354107533278</v>
      </c>
      <c r="H105" s="122">
        <f>0</f>
        <v>0</v>
      </c>
      <c r="I105" s="122">
        <f t="shared" si="20"/>
        <v>0.27</v>
      </c>
      <c r="J105" s="122">
        <f t="shared" si="20"/>
        <v>0.27</v>
      </c>
      <c r="K105" s="122">
        <f t="shared" si="20"/>
        <v>0.27</v>
      </c>
      <c r="L105" s="122">
        <f t="shared" si="20"/>
        <v>0.27</v>
      </c>
      <c r="M105" s="122">
        <f t="shared" si="21"/>
        <v>0.1333333333333333</v>
      </c>
      <c r="N105" s="122">
        <f t="shared" si="22"/>
        <v>0</v>
      </c>
      <c r="O105" s="122">
        <f t="shared" si="23"/>
        <v>0.8666666666666667</v>
      </c>
      <c r="P105" s="122">
        <f t="shared" si="24"/>
        <v>0</v>
      </c>
      <c r="Q105" s="122">
        <f t="shared" si="25"/>
        <v>0</v>
      </c>
      <c r="R105" s="122">
        <f t="shared" si="26"/>
        <v>0</v>
      </c>
    </row>
    <row r="106" spans="2:18">
      <c r="B106" s="121">
        <v>79</v>
      </c>
      <c r="C106" s="119">
        <f t="shared" si="15"/>
        <v>1245.7440692266418</v>
      </c>
      <c r="D106" s="121" t="str">
        <f t="shared" si="16"/>
        <v>Sun</v>
      </c>
      <c r="E106" s="121">
        <f t="shared" si="17"/>
        <v>1367</v>
      </c>
      <c r="F106" s="119">
        <f t="shared" si="18"/>
        <v>614.17776640547606</v>
      </c>
      <c r="G106" s="122">
        <f t="shared" si="19"/>
        <v>0.85989354107533278</v>
      </c>
      <c r="H106" s="122">
        <f>0</f>
        <v>0</v>
      </c>
      <c r="I106" s="122">
        <f t="shared" si="20"/>
        <v>0.27</v>
      </c>
      <c r="J106" s="122">
        <f t="shared" si="20"/>
        <v>0.27</v>
      </c>
      <c r="K106" s="122">
        <f t="shared" si="20"/>
        <v>0.27</v>
      </c>
      <c r="L106" s="122">
        <f t="shared" si="20"/>
        <v>0.27</v>
      </c>
      <c r="M106" s="122">
        <f t="shared" si="21"/>
        <v>0.12222222222222223</v>
      </c>
      <c r="N106" s="122">
        <f t="shared" si="22"/>
        <v>0</v>
      </c>
      <c r="O106" s="122">
        <f t="shared" si="23"/>
        <v>0.87777777777777777</v>
      </c>
      <c r="P106" s="122">
        <f t="shared" si="24"/>
        <v>0</v>
      </c>
      <c r="Q106" s="122">
        <f t="shared" si="25"/>
        <v>0</v>
      </c>
      <c r="R106" s="122">
        <f t="shared" si="26"/>
        <v>0</v>
      </c>
    </row>
    <row r="107" spans="2:18">
      <c r="B107" s="121">
        <v>80</v>
      </c>
      <c r="C107" s="119">
        <f t="shared" si="15"/>
        <v>1261.5129814953334</v>
      </c>
      <c r="D107" s="121" t="str">
        <f t="shared" si="16"/>
        <v>Sun</v>
      </c>
      <c r="E107" s="121">
        <f t="shared" si="17"/>
        <v>1367</v>
      </c>
      <c r="F107" s="119">
        <f t="shared" si="18"/>
        <v>614.17776640547606</v>
      </c>
      <c r="G107" s="122">
        <f t="shared" si="19"/>
        <v>0.85989354107533278</v>
      </c>
      <c r="H107" s="122">
        <f>0</f>
        <v>0</v>
      </c>
      <c r="I107" s="122">
        <f t="shared" si="20"/>
        <v>0.27</v>
      </c>
      <c r="J107" s="122">
        <f t="shared" si="20"/>
        <v>0.27</v>
      </c>
      <c r="K107" s="122">
        <f t="shared" si="20"/>
        <v>0.27</v>
      </c>
      <c r="L107" s="122">
        <f t="shared" si="20"/>
        <v>0.27</v>
      </c>
      <c r="M107" s="122">
        <f t="shared" si="21"/>
        <v>0.11111111111111116</v>
      </c>
      <c r="N107" s="122">
        <f t="shared" si="22"/>
        <v>0</v>
      </c>
      <c r="O107" s="122">
        <f t="shared" si="23"/>
        <v>0.88888888888888884</v>
      </c>
      <c r="P107" s="122">
        <f t="shared" si="24"/>
        <v>0</v>
      </c>
      <c r="Q107" s="122">
        <f t="shared" si="25"/>
        <v>0</v>
      </c>
      <c r="R107" s="122">
        <f t="shared" si="26"/>
        <v>0</v>
      </c>
    </row>
    <row r="108" spans="2:18">
      <c r="B108" s="121">
        <v>81</v>
      </c>
      <c r="C108" s="119">
        <f t="shared" si="15"/>
        <v>1277.2818937640252</v>
      </c>
      <c r="D108" s="121" t="str">
        <f t="shared" si="16"/>
        <v>Sun</v>
      </c>
      <c r="E108" s="121">
        <f t="shared" si="17"/>
        <v>1367</v>
      </c>
      <c r="F108" s="119">
        <f t="shared" si="18"/>
        <v>614.17776640547606</v>
      </c>
      <c r="G108" s="122">
        <f t="shared" si="19"/>
        <v>0.85989354107533278</v>
      </c>
      <c r="H108" s="122">
        <f>0</f>
        <v>0</v>
      </c>
      <c r="I108" s="122">
        <f t="shared" si="20"/>
        <v>0.27</v>
      </c>
      <c r="J108" s="122">
        <f t="shared" si="20"/>
        <v>0.27</v>
      </c>
      <c r="K108" s="122">
        <f t="shared" si="20"/>
        <v>0.27</v>
      </c>
      <c r="L108" s="122">
        <f t="shared" si="20"/>
        <v>0.27</v>
      </c>
      <c r="M108" s="122">
        <f t="shared" si="21"/>
        <v>9.9999999999999978E-2</v>
      </c>
      <c r="N108" s="122">
        <f t="shared" si="22"/>
        <v>0</v>
      </c>
      <c r="O108" s="122">
        <f t="shared" si="23"/>
        <v>0.9</v>
      </c>
      <c r="P108" s="122">
        <f t="shared" si="24"/>
        <v>0</v>
      </c>
      <c r="Q108" s="122">
        <f t="shared" si="25"/>
        <v>0</v>
      </c>
      <c r="R108" s="122">
        <f t="shared" si="26"/>
        <v>0</v>
      </c>
    </row>
    <row r="109" spans="2:18">
      <c r="B109" s="121">
        <v>82</v>
      </c>
      <c r="C109" s="119">
        <f t="shared" si="15"/>
        <v>1293.0508060327168</v>
      </c>
      <c r="D109" s="121" t="str">
        <f t="shared" si="16"/>
        <v>Sun</v>
      </c>
      <c r="E109" s="121">
        <f t="shared" si="17"/>
        <v>1367</v>
      </c>
      <c r="F109" s="119">
        <f t="shared" si="18"/>
        <v>614.17776640547606</v>
      </c>
      <c r="G109" s="122">
        <f t="shared" si="19"/>
        <v>0.85989354107533278</v>
      </c>
      <c r="H109" s="122">
        <f>0</f>
        <v>0</v>
      </c>
      <c r="I109" s="122">
        <f t="shared" si="20"/>
        <v>0.27</v>
      </c>
      <c r="J109" s="122">
        <f t="shared" si="20"/>
        <v>0.27</v>
      </c>
      <c r="K109" s="122">
        <f t="shared" si="20"/>
        <v>0.27</v>
      </c>
      <c r="L109" s="122">
        <f t="shared" si="20"/>
        <v>0.27</v>
      </c>
      <c r="M109" s="122">
        <f t="shared" si="21"/>
        <v>8.8888888888888906E-2</v>
      </c>
      <c r="N109" s="122">
        <f t="shared" si="22"/>
        <v>0</v>
      </c>
      <c r="O109" s="122">
        <f t="shared" si="23"/>
        <v>0.91111111111111109</v>
      </c>
      <c r="P109" s="122">
        <f t="shared" si="24"/>
        <v>0</v>
      </c>
      <c r="Q109" s="122">
        <f t="shared" si="25"/>
        <v>0</v>
      </c>
      <c r="R109" s="122">
        <f t="shared" si="26"/>
        <v>0</v>
      </c>
    </row>
    <row r="110" spans="2:18">
      <c r="B110" s="121">
        <v>83</v>
      </c>
      <c r="C110" s="119">
        <f t="shared" si="15"/>
        <v>1308.8197183014086</v>
      </c>
      <c r="D110" s="121" t="str">
        <f t="shared" si="16"/>
        <v>Sun</v>
      </c>
      <c r="E110" s="121">
        <f t="shared" si="17"/>
        <v>1367</v>
      </c>
      <c r="F110" s="119">
        <f t="shared" si="18"/>
        <v>614.17776640547606</v>
      </c>
      <c r="G110" s="122">
        <f t="shared" si="19"/>
        <v>0.85989354107533278</v>
      </c>
      <c r="H110" s="122">
        <f>0</f>
        <v>0</v>
      </c>
      <c r="I110" s="122">
        <f t="shared" si="20"/>
        <v>0.27</v>
      </c>
      <c r="J110" s="122">
        <f t="shared" si="20"/>
        <v>0.27</v>
      </c>
      <c r="K110" s="122">
        <f t="shared" si="20"/>
        <v>0.27</v>
      </c>
      <c r="L110" s="122">
        <f t="shared" si="20"/>
        <v>0.27</v>
      </c>
      <c r="M110" s="122">
        <f t="shared" si="21"/>
        <v>7.7777777777777724E-2</v>
      </c>
      <c r="N110" s="122">
        <f t="shared" si="22"/>
        <v>0</v>
      </c>
      <c r="O110" s="122">
        <f t="shared" si="23"/>
        <v>0.92222222222222228</v>
      </c>
      <c r="P110" s="122">
        <f t="shared" si="24"/>
        <v>0</v>
      </c>
      <c r="Q110" s="122">
        <f t="shared" si="25"/>
        <v>0</v>
      </c>
      <c r="R110" s="122">
        <f t="shared" si="26"/>
        <v>0</v>
      </c>
    </row>
    <row r="111" spans="2:18">
      <c r="B111" s="121">
        <v>84</v>
      </c>
      <c r="C111" s="119">
        <f t="shared" si="15"/>
        <v>1324.5886305701001</v>
      </c>
      <c r="D111" s="121" t="str">
        <f t="shared" si="16"/>
        <v>Sun</v>
      </c>
      <c r="E111" s="121">
        <f t="shared" si="17"/>
        <v>1367</v>
      </c>
      <c r="F111" s="119">
        <f t="shared" si="18"/>
        <v>614.17776640547606</v>
      </c>
      <c r="G111" s="122">
        <f t="shared" si="19"/>
        <v>0.85989354107533278</v>
      </c>
      <c r="H111" s="122">
        <f>0</f>
        <v>0</v>
      </c>
      <c r="I111" s="122">
        <f t="shared" si="20"/>
        <v>0.27</v>
      </c>
      <c r="J111" s="122">
        <f t="shared" si="20"/>
        <v>0.27</v>
      </c>
      <c r="K111" s="122">
        <f t="shared" si="20"/>
        <v>0.27</v>
      </c>
      <c r="L111" s="122">
        <f t="shared" si="20"/>
        <v>0.27</v>
      </c>
      <c r="M111" s="122">
        <f t="shared" si="21"/>
        <v>6.6666666666666652E-2</v>
      </c>
      <c r="N111" s="122">
        <f t="shared" si="22"/>
        <v>0</v>
      </c>
      <c r="O111" s="122">
        <f t="shared" si="23"/>
        <v>0.93333333333333335</v>
      </c>
      <c r="P111" s="122">
        <f t="shared" si="24"/>
        <v>0</v>
      </c>
      <c r="Q111" s="122">
        <f t="shared" si="25"/>
        <v>0</v>
      </c>
      <c r="R111" s="122">
        <f t="shared" si="26"/>
        <v>0</v>
      </c>
    </row>
    <row r="112" spans="2:18">
      <c r="B112" s="121">
        <v>85</v>
      </c>
      <c r="C112" s="119">
        <f t="shared" si="15"/>
        <v>1340.3575428387919</v>
      </c>
      <c r="D112" s="121" t="str">
        <f t="shared" si="16"/>
        <v>Sun</v>
      </c>
      <c r="E112" s="121">
        <f t="shared" si="17"/>
        <v>1367</v>
      </c>
      <c r="F112" s="119">
        <f t="shared" si="18"/>
        <v>614.17776640547606</v>
      </c>
      <c r="G112" s="122">
        <f t="shared" si="19"/>
        <v>0.85989354107533278</v>
      </c>
      <c r="H112" s="122">
        <f>0</f>
        <v>0</v>
      </c>
      <c r="I112" s="122">
        <f t="shared" si="20"/>
        <v>0.27</v>
      </c>
      <c r="J112" s="122">
        <f t="shared" si="20"/>
        <v>0.27</v>
      </c>
      <c r="K112" s="122">
        <f t="shared" si="20"/>
        <v>0.27</v>
      </c>
      <c r="L112" s="122">
        <f t="shared" si="20"/>
        <v>0.27</v>
      </c>
      <c r="M112" s="122">
        <f t="shared" si="21"/>
        <v>5.555555555555558E-2</v>
      </c>
      <c r="N112" s="122">
        <f t="shared" si="22"/>
        <v>0</v>
      </c>
      <c r="O112" s="122">
        <f t="shared" si="23"/>
        <v>0.94444444444444442</v>
      </c>
      <c r="P112" s="122">
        <f t="shared" si="24"/>
        <v>0</v>
      </c>
      <c r="Q112" s="122">
        <f t="shared" si="25"/>
        <v>0</v>
      </c>
      <c r="R112" s="122">
        <f t="shared" si="26"/>
        <v>0</v>
      </c>
    </row>
    <row r="113" spans="2:18">
      <c r="B113" s="121">
        <v>86</v>
      </c>
      <c r="C113" s="119">
        <f t="shared" si="15"/>
        <v>1356.1264551074835</v>
      </c>
      <c r="D113" s="121" t="str">
        <f t="shared" si="16"/>
        <v>Sun</v>
      </c>
      <c r="E113" s="121">
        <f t="shared" si="17"/>
        <v>1367</v>
      </c>
      <c r="F113" s="119">
        <f t="shared" si="18"/>
        <v>614.17776640547606</v>
      </c>
      <c r="G113" s="122">
        <f t="shared" si="19"/>
        <v>0.85989354107533278</v>
      </c>
      <c r="H113" s="122">
        <f>0</f>
        <v>0</v>
      </c>
      <c r="I113" s="122">
        <f t="shared" si="20"/>
        <v>0.27</v>
      </c>
      <c r="J113" s="122">
        <f t="shared" si="20"/>
        <v>0.27</v>
      </c>
      <c r="K113" s="122">
        <f t="shared" si="20"/>
        <v>0.27</v>
      </c>
      <c r="L113" s="122">
        <f t="shared" si="20"/>
        <v>0.27</v>
      </c>
      <c r="M113" s="122">
        <f t="shared" si="21"/>
        <v>4.4444444444444398E-2</v>
      </c>
      <c r="N113" s="122">
        <f t="shared" si="22"/>
        <v>0</v>
      </c>
      <c r="O113" s="122">
        <f t="shared" si="23"/>
        <v>0.9555555555555556</v>
      </c>
      <c r="P113" s="122">
        <f t="shared" si="24"/>
        <v>0</v>
      </c>
      <c r="Q113" s="122">
        <f t="shared" si="25"/>
        <v>0</v>
      </c>
      <c r="R113" s="122">
        <f t="shared" si="26"/>
        <v>0</v>
      </c>
    </row>
    <row r="114" spans="2:18">
      <c r="B114" s="121">
        <v>87</v>
      </c>
      <c r="C114" s="119">
        <f t="shared" si="15"/>
        <v>1371.8953673761753</v>
      </c>
      <c r="D114" s="121" t="str">
        <f t="shared" si="16"/>
        <v>Sun</v>
      </c>
      <c r="E114" s="121">
        <f t="shared" si="17"/>
        <v>1367</v>
      </c>
      <c r="F114" s="119">
        <f t="shared" si="18"/>
        <v>614.17776640547606</v>
      </c>
      <c r="G114" s="122">
        <f t="shared" si="19"/>
        <v>0.85989354107533278</v>
      </c>
      <c r="H114" s="122">
        <f>0</f>
        <v>0</v>
      </c>
      <c r="I114" s="122">
        <f t="shared" si="20"/>
        <v>0.27</v>
      </c>
      <c r="J114" s="122">
        <f t="shared" si="20"/>
        <v>0.27</v>
      </c>
      <c r="K114" s="122">
        <f t="shared" si="20"/>
        <v>0.27</v>
      </c>
      <c r="L114" s="122">
        <f t="shared" si="20"/>
        <v>0.27</v>
      </c>
      <c r="M114" s="122">
        <f t="shared" si="21"/>
        <v>3.3333333333333326E-2</v>
      </c>
      <c r="N114" s="122">
        <f t="shared" si="22"/>
        <v>0</v>
      </c>
      <c r="O114" s="122">
        <f t="shared" si="23"/>
        <v>0.96666666666666667</v>
      </c>
      <c r="P114" s="122">
        <f t="shared" si="24"/>
        <v>0</v>
      </c>
      <c r="Q114" s="122">
        <f t="shared" si="25"/>
        <v>0</v>
      </c>
      <c r="R114" s="122">
        <f t="shared" si="26"/>
        <v>0</v>
      </c>
    </row>
    <row r="115" spans="2:18">
      <c r="B115" s="121">
        <v>88</v>
      </c>
      <c r="C115" s="119">
        <f t="shared" si="15"/>
        <v>1387.6642796448668</v>
      </c>
      <c r="D115" s="121" t="str">
        <f t="shared" si="16"/>
        <v>Sun</v>
      </c>
      <c r="E115" s="121">
        <f t="shared" si="17"/>
        <v>1367</v>
      </c>
      <c r="F115" s="119">
        <f t="shared" si="18"/>
        <v>614.17776640547606</v>
      </c>
      <c r="G115" s="122">
        <f t="shared" si="19"/>
        <v>0.85989354107533278</v>
      </c>
      <c r="H115" s="122">
        <f>0</f>
        <v>0</v>
      </c>
      <c r="I115" s="122">
        <f t="shared" si="20"/>
        <v>0.27</v>
      </c>
      <c r="J115" s="122">
        <f t="shared" si="20"/>
        <v>0.27</v>
      </c>
      <c r="K115" s="122">
        <f t="shared" si="20"/>
        <v>0.27</v>
      </c>
      <c r="L115" s="122">
        <f t="shared" si="20"/>
        <v>0.27</v>
      </c>
      <c r="M115" s="122">
        <f t="shared" si="21"/>
        <v>2.2222222222222254E-2</v>
      </c>
      <c r="N115" s="122">
        <f t="shared" si="22"/>
        <v>0</v>
      </c>
      <c r="O115" s="122">
        <f t="shared" si="23"/>
        <v>0.97777777777777775</v>
      </c>
      <c r="P115" s="122">
        <f t="shared" si="24"/>
        <v>0</v>
      </c>
      <c r="Q115" s="122">
        <f t="shared" si="25"/>
        <v>0</v>
      </c>
      <c r="R115" s="122">
        <f t="shared" si="26"/>
        <v>0</v>
      </c>
    </row>
    <row r="116" spans="2:18">
      <c r="B116" s="121">
        <v>89</v>
      </c>
      <c r="C116" s="119">
        <f t="shared" si="15"/>
        <v>1403.4331919135586</v>
      </c>
      <c r="D116" s="121" t="str">
        <f t="shared" si="16"/>
        <v>Sun</v>
      </c>
      <c r="E116" s="121">
        <f t="shared" si="17"/>
        <v>1367</v>
      </c>
      <c r="F116" s="119">
        <f t="shared" si="18"/>
        <v>614.17776640547606</v>
      </c>
      <c r="G116" s="122">
        <f t="shared" si="19"/>
        <v>0.85989354107533278</v>
      </c>
      <c r="H116" s="122">
        <f>0</f>
        <v>0</v>
      </c>
      <c r="I116" s="122">
        <f t="shared" si="20"/>
        <v>0.27</v>
      </c>
      <c r="J116" s="122">
        <f t="shared" si="20"/>
        <v>0.27</v>
      </c>
      <c r="K116" s="122">
        <f t="shared" si="20"/>
        <v>0.27</v>
      </c>
      <c r="L116" s="122">
        <f t="shared" si="20"/>
        <v>0.27</v>
      </c>
      <c r="M116" s="122">
        <f t="shared" si="21"/>
        <v>1.1111111111111072E-2</v>
      </c>
      <c r="N116" s="122">
        <f t="shared" si="22"/>
        <v>0</v>
      </c>
      <c r="O116" s="122">
        <f t="shared" si="23"/>
        <v>0.98888888888888893</v>
      </c>
      <c r="P116" s="122">
        <f t="shared" si="24"/>
        <v>0</v>
      </c>
      <c r="Q116" s="122">
        <f t="shared" si="25"/>
        <v>0</v>
      </c>
      <c r="R116" s="122">
        <f t="shared" si="26"/>
        <v>0</v>
      </c>
    </row>
    <row r="117" spans="2:18">
      <c r="B117" s="121">
        <v>90</v>
      </c>
      <c r="C117" s="119">
        <f t="shared" si="15"/>
        <v>1419.2021041822502</v>
      </c>
      <c r="D117" s="121" t="str">
        <f t="shared" si="16"/>
        <v>Sun</v>
      </c>
      <c r="E117" s="121">
        <f t="shared" si="17"/>
        <v>1367</v>
      </c>
      <c r="F117" s="119">
        <f t="shared" si="18"/>
        <v>614.17776640547606</v>
      </c>
      <c r="G117" s="122">
        <f t="shared" si="19"/>
        <v>0.85989354107533278</v>
      </c>
      <c r="H117" s="122">
        <f>0</f>
        <v>0</v>
      </c>
      <c r="I117" s="122">
        <f t="shared" si="20"/>
        <v>0.27</v>
      </c>
      <c r="J117" s="122">
        <f t="shared" si="20"/>
        <v>0.27</v>
      </c>
      <c r="K117" s="122">
        <f t="shared" si="20"/>
        <v>0.27</v>
      </c>
      <c r="L117" s="122">
        <f t="shared" si="20"/>
        <v>0.27</v>
      </c>
      <c r="M117" s="122">
        <f t="shared" si="21"/>
        <v>0</v>
      </c>
      <c r="N117" s="122">
        <f t="shared" si="22"/>
        <v>0</v>
      </c>
      <c r="O117" s="122">
        <f t="shared" si="23"/>
        <v>1</v>
      </c>
      <c r="P117" s="122">
        <f t="shared" si="24"/>
        <v>0</v>
      </c>
      <c r="Q117" s="122">
        <f t="shared" si="25"/>
        <v>0</v>
      </c>
      <c r="R117" s="122">
        <f t="shared" si="26"/>
        <v>0</v>
      </c>
    </row>
    <row r="118" spans="2:18">
      <c r="B118" s="121">
        <v>91</v>
      </c>
      <c r="C118" s="119">
        <f t="shared" si="15"/>
        <v>1434.971016450942</v>
      </c>
      <c r="D118" s="121" t="str">
        <f t="shared" si="16"/>
        <v>Sun</v>
      </c>
      <c r="E118" s="121">
        <f t="shared" si="17"/>
        <v>1367</v>
      </c>
      <c r="F118" s="119">
        <f t="shared" si="18"/>
        <v>614.17776640547606</v>
      </c>
      <c r="G118" s="122">
        <f t="shared" si="19"/>
        <v>0.85989354107533278</v>
      </c>
      <c r="H118" s="122">
        <f>0</f>
        <v>0</v>
      </c>
      <c r="I118" s="122">
        <f t="shared" si="20"/>
        <v>0.27</v>
      </c>
      <c r="J118" s="122">
        <f t="shared" si="20"/>
        <v>0.27</v>
      </c>
      <c r="K118" s="122">
        <f t="shared" si="20"/>
        <v>0.27</v>
      </c>
      <c r="L118" s="122">
        <f t="shared" si="20"/>
        <v>0.27</v>
      </c>
      <c r="M118" s="122">
        <f t="shared" si="21"/>
        <v>0</v>
      </c>
      <c r="N118" s="122">
        <f t="shared" si="22"/>
        <v>1.1111111111111112E-2</v>
      </c>
      <c r="O118" s="122">
        <f t="shared" si="23"/>
        <v>0.98888888888888893</v>
      </c>
      <c r="P118" s="122">
        <f t="shared" si="24"/>
        <v>0</v>
      </c>
      <c r="Q118" s="122">
        <f t="shared" si="25"/>
        <v>0</v>
      </c>
      <c r="R118" s="122">
        <f t="shared" si="26"/>
        <v>0</v>
      </c>
    </row>
    <row r="119" spans="2:18">
      <c r="B119" s="121">
        <v>92</v>
      </c>
      <c r="C119" s="119">
        <f t="shared" si="15"/>
        <v>1450.7399287196336</v>
      </c>
      <c r="D119" s="121" t="str">
        <f t="shared" si="16"/>
        <v>Sun</v>
      </c>
      <c r="E119" s="121">
        <f t="shared" si="17"/>
        <v>1367</v>
      </c>
      <c r="F119" s="119">
        <f t="shared" si="18"/>
        <v>614.17776640547606</v>
      </c>
      <c r="G119" s="122">
        <f t="shared" si="19"/>
        <v>0.85989354107533278</v>
      </c>
      <c r="H119" s="122">
        <f>0</f>
        <v>0</v>
      </c>
      <c r="I119" s="122">
        <f t="shared" si="20"/>
        <v>0.27</v>
      </c>
      <c r="J119" s="122">
        <f t="shared" si="20"/>
        <v>0.27</v>
      </c>
      <c r="K119" s="122">
        <f t="shared" si="20"/>
        <v>0.27</v>
      </c>
      <c r="L119" s="122">
        <f t="shared" si="20"/>
        <v>0.27</v>
      </c>
      <c r="M119" s="122">
        <f t="shared" si="21"/>
        <v>0</v>
      </c>
      <c r="N119" s="122">
        <f t="shared" si="22"/>
        <v>2.2222222222222223E-2</v>
      </c>
      <c r="O119" s="122">
        <f t="shared" si="23"/>
        <v>0.97777777777777775</v>
      </c>
      <c r="P119" s="122">
        <f t="shared" si="24"/>
        <v>0</v>
      </c>
      <c r="Q119" s="122">
        <f t="shared" si="25"/>
        <v>0</v>
      </c>
      <c r="R119" s="122">
        <f t="shared" si="26"/>
        <v>0</v>
      </c>
    </row>
    <row r="120" spans="2:18">
      <c r="B120" s="121">
        <v>93</v>
      </c>
      <c r="C120" s="119">
        <f t="shared" si="15"/>
        <v>1466.5088409883251</v>
      </c>
      <c r="D120" s="121" t="str">
        <f t="shared" si="16"/>
        <v>Sun</v>
      </c>
      <c r="E120" s="121">
        <f t="shared" si="17"/>
        <v>1367</v>
      </c>
      <c r="F120" s="119">
        <f t="shared" si="18"/>
        <v>614.17776640547606</v>
      </c>
      <c r="G120" s="122">
        <f t="shared" si="19"/>
        <v>0.85989354107533278</v>
      </c>
      <c r="H120" s="122">
        <f>0</f>
        <v>0</v>
      </c>
      <c r="I120" s="122">
        <f t="shared" si="20"/>
        <v>0.27</v>
      </c>
      <c r="J120" s="122">
        <f t="shared" si="20"/>
        <v>0.27</v>
      </c>
      <c r="K120" s="122">
        <f t="shared" si="20"/>
        <v>0.27</v>
      </c>
      <c r="L120" s="122">
        <f t="shared" si="20"/>
        <v>0.27</v>
      </c>
      <c r="M120" s="122">
        <f t="shared" si="21"/>
        <v>0</v>
      </c>
      <c r="N120" s="122">
        <f t="shared" si="22"/>
        <v>3.3333333333333333E-2</v>
      </c>
      <c r="O120" s="122">
        <f t="shared" si="23"/>
        <v>0.96666666666666667</v>
      </c>
      <c r="P120" s="122">
        <f t="shared" si="24"/>
        <v>0</v>
      </c>
      <c r="Q120" s="122">
        <f t="shared" si="25"/>
        <v>0</v>
      </c>
      <c r="R120" s="122">
        <f t="shared" si="26"/>
        <v>0</v>
      </c>
    </row>
    <row r="121" spans="2:18">
      <c r="B121" s="121">
        <v>94</v>
      </c>
      <c r="C121" s="119">
        <f t="shared" si="15"/>
        <v>1482.2777532570167</v>
      </c>
      <c r="D121" s="121" t="str">
        <f t="shared" si="16"/>
        <v>Sun</v>
      </c>
      <c r="E121" s="121">
        <f t="shared" si="17"/>
        <v>1367</v>
      </c>
      <c r="F121" s="119">
        <f t="shared" si="18"/>
        <v>614.17776640547606</v>
      </c>
      <c r="G121" s="122">
        <f t="shared" si="19"/>
        <v>0.85989354107533278</v>
      </c>
      <c r="H121" s="122">
        <f>0</f>
        <v>0</v>
      </c>
      <c r="I121" s="122">
        <f t="shared" si="20"/>
        <v>0.27</v>
      </c>
      <c r="J121" s="122">
        <f t="shared" si="20"/>
        <v>0.27</v>
      </c>
      <c r="K121" s="122">
        <f t="shared" si="20"/>
        <v>0.27</v>
      </c>
      <c r="L121" s="122">
        <f t="shared" si="20"/>
        <v>0.27</v>
      </c>
      <c r="M121" s="122">
        <f t="shared" si="21"/>
        <v>0</v>
      </c>
      <c r="N121" s="122">
        <f t="shared" si="22"/>
        <v>4.4444444444444446E-2</v>
      </c>
      <c r="O121" s="122">
        <f t="shared" si="23"/>
        <v>0.9555555555555556</v>
      </c>
      <c r="P121" s="122">
        <f t="shared" si="24"/>
        <v>0</v>
      </c>
      <c r="Q121" s="122">
        <f t="shared" si="25"/>
        <v>0</v>
      </c>
      <c r="R121" s="122">
        <f t="shared" si="26"/>
        <v>0</v>
      </c>
    </row>
    <row r="122" spans="2:18">
      <c r="B122" s="121">
        <v>95</v>
      </c>
      <c r="C122" s="119">
        <f t="shared" si="15"/>
        <v>1498.0466655257087</v>
      </c>
      <c r="D122" s="121" t="str">
        <f t="shared" si="16"/>
        <v>Sun</v>
      </c>
      <c r="E122" s="121">
        <f t="shared" si="17"/>
        <v>1367</v>
      </c>
      <c r="F122" s="119">
        <f t="shared" si="18"/>
        <v>614.17776640547606</v>
      </c>
      <c r="G122" s="122">
        <f t="shared" si="19"/>
        <v>0.85989354107533278</v>
      </c>
      <c r="H122" s="122">
        <f>0</f>
        <v>0</v>
      </c>
      <c r="I122" s="122">
        <f t="shared" si="20"/>
        <v>0.27</v>
      </c>
      <c r="J122" s="122">
        <f t="shared" si="20"/>
        <v>0.27</v>
      </c>
      <c r="K122" s="122">
        <f t="shared" si="20"/>
        <v>0.27</v>
      </c>
      <c r="L122" s="122">
        <f t="shared" si="20"/>
        <v>0.27</v>
      </c>
      <c r="M122" s="122">
        <f t="shared" si="21"/>
        <v>0</v>
      </c>
      <c r="N122" s="122">
        <f t="shared" si="22"/>
        <v>5.5555555555555552E-2</v>
      </c>
      <c r="O122" s="122">
        <f t="shared" si="23"/>
        <v>0.94444444444444442</v>
      </c>
      <c r="P122" s="122">
        <f t="shared" si="24"/>
        <v>0</v>
      </c>
      <c r="Q122" s="122">
        <f t="shared" si="25"/>
        <v>0</v>
      </c>
      <c r="R122" s="122">
        <f t="shared" si="26"/>
        <v>0</v>
      </c>
    </row>
    <row r="123" spans="2:18">
      <c r="B123" s="121">
        <v>96</v>
      </c>
      <c r="C123" s="119">
        <f t="shared" si="15"/>
        <v>1513.8155777944003</v>
      </c>
      <c r="D123" s="121" t="str">
        <f t="shared" si="16"/>
        <v>Sun</v>
      </c>
      <c r="E123" s="121">
        <f t="shared" si="17"/>
        <v>1367</v>
      </c>
      <c r="F123" s="119">
        <f t="shared" si="18"/>
        <v>614.17776640547606</v>
      </c>
      <c r="G123" s="122">
        <f t="shared" si="19"/>
        <v>0.85989354107533278</v>
      </c>
      <c r="H123" s="122">
        <f>0</f>
        <v>0</v>
      </c>
      <c r="I123" s="122">
        <f t="shared" si="20"/>
        <v>0.27</v>
      </c>
      <c r="J123" s="122">
        <f t="shared" si="20"/>
        <v>0.27</v>
      </c>
      <c r="K123" s="122">
        <f t="shared" si="20"/>
        <v>0.27</v>
      </c>
      <c r="L123" s="122">
        <f t="shared" si="20"/>
        <v>0.27</v>
      </c>
      <c r="M123" s="122">
        <f t="shared" si="21"/>
        <v>0</v>
      </c>
      <c r="N123" s="122">
        <f t="shared" si="22"/>
        <v>6.6666666666666666E-2</v>
      </c>
      <c r="O123" s="122">
        <f t="shared" si="23"/>
        <v>0.93333333333333335</v>
      </c>
      <c r="P123" s="122">
        <f t="shared" si="24"/>
        <v>0</v>
      </c>
      <c r="Q123" s="122">
        <f t="shared" si="25"/>
        <v>0</v>
      </c>
      <c r="R123" s="122">
        <f t="shared" si="26"/>
        <v>0</v>
      </c>
    </row>
    <row r="124" spans="2:18">
      <c r="B124" s="121">
        <v>97</v>
      </c>
      <c r="C124" s="119">
        <f t="shared" si="15"/>
        <v>1529.5844900630918</v>
      </c>
      <c r="D124" s="121" t="str">
        <f t="shared" si="16"/>
        <v>Sun</v>
      </c>
      <c r="E124" s="121">
        <f t="shared" si="17"/>
        <v>1367</v>
      </c>
      <c r="F124" s="119">
        <f t="shared" si="18"/>
        <v>614.17776640547606</v>
      </c>
      <c r="G124" s="122">
        <f t="shared" si="19"/>
        <v>0.85989354107533278</v>
      </c>
      <c r="H124" s="122">
        <f>0</f>
        <v>0</v>
      </c>
      <c r="I124" s="122">
        <f t="shared" si="20"/>
        <v>0.27</v>
      </c>
      <c r="J124" s="122">
        <f t="shared" si="20"/>
        <v>0.27</v>
      </c>
      <c r="K124" s="122">
        <f t="shared" si="20"/>
        <v>0.27</v>
      </c>
      <c r="L124" s="122">
        <f t="shared" si="20"/>
        <v>0.27</v>
      </c>
      <c r="M124" s="122">
        <f t="shared" si="21"/>
        <v>0</v>
      </c>
      <c r="N124" s="122">
        <f t="shared" si="22"/>
        <v>7.7777777777777779E-2</v>
      </c>
      <c r="O124" s="122">
        <f t="shared" si="23"/>
        <v>0.92222222222222228</v>
      </c>
      <c r="P124" s="122">
        <f t="shared" si="24"/>
        <v>0</v>
      </c>
      <c r="Q124" s="122">
        <f t="shared" si="25"/>
        <v>0</v>
      </c>
      <c r="R124" s="122">
        <f t="shared" si="26"/>
        <v>0</v>
      </c>
    </row>
    <row r="125" spans="2:18">
      <c r="B125" s="121">
        <v>98</v>
      </c>
      <c r="C125" s="119">
        <f t="shared" si="15"/>
        <v>1545.3534023317834</v>
      </c>
      <c r="D125" s="121" t="str">
        <f t="shared" si="16"/>
        <v>Sun</v>
      </c>
      <c r="E125" s="121">
        <f t="shared" si="17"/>
        <v>1367</v>
      </c>
      <c r="F125" s="119">
        <f t="shared" si="18"/>
        <v>614.17776640547606</v>
      </c>
      <c r="G125" s="122">
        <f t="shared" si="19"/>
        <v>0.85989354107533278</v>
      </c>
      <c r="H125" s="122">
        <f>0</f>
        <v>0</v>
      </c>
      <c r="I125" s="122">
        <f t="shared" si="20"/>
        <v>0.27</v>
      </c>
      <c r="J125" s="122">
        <f t="shared" si="20"/>
        <v>0.27</v>
      </c>
      <c r="K125" s="122">
        <f t="shared" si="20"/>
        <v>0.27</v>
      </c>
      <c r="L125" s="122">
        <f t="shared" si="20"/>
        <v>0.27</v>
      </c>
      <c r="M125" s="122">
        <f t="shared" si="21"/>
        <v>0</v>
      </c>
      <c r="N125" s="122">
        <f t="shared" si="22"/>
        <v>8.8888888888888892E-2</v>
      </c>
      <c r="O125" s="122">
        <f t="shared" si="23"/>
        <v>0.91111111111111109</v>
      </c>
      <c r="P125" s="122">
        <f t="shared" si="24"/>
        <v>0</v>
      </c>
      <c r="Q125" s="122">
        <f t="shared" si="25"/>
        <v>0</v>
      </c>
      <c r="R125" s="122">
        <f t="shared" si="26"/>
        <v>0</v>
      </c>
    </row>
    <row r="126" spans="2:18">
      <c r="B126" s="121">
        <v>99</v>
      </c>
      <c r="C126" s="119">
        <f t="shared" si="15"/>
        <v>1561.1223146004752</v>
      </c>
      <c r="D126" s="121" t="str">
        <f t="shared" si="16"/>
        <v>Sun</v>
      </c>
      <c r="E126" s="121">
        <f t="shared" si="17"/>
        <v>1367</v>
      </c>
      <c r="F126" s="119">
        <f t="shared" si="18"/>
        <v>614.17776640547606</v>
      </c>
      <c r="G126" s="122">
        <f t="shared" si="19"/>
        <v>0.85989354107533278</v>
      </c>
      <c r="H126" s="122">
        <f>0</f>
        <v>0</v>
      </c>
      <c r="I126" s="122">
        <f t="shared" si="20"/>
        <v>0.27</v>
      </c>
      <c r="J126" s="122">
        <f t="shared" si="20"/>
        <v>0.27</v>
      </c>
      <c r="K126" s="122">
        <f t="shared" si="20"/>
        <v>0.27</v>
      </c>
      <c r="L126" s="122">
        <f t="shared" si="20"/>
        <v>0.27</v>
      </c>
      <c r="M126" s="122">
        <f t="shared" si="21"/>
        <v>0</v>
      </c>
      <c r="N126" s="122">
        <f t="shared" si="22"/>
        <v>0.1</v>
      </c>
      <c r="O126" s="122">
        <f t="shared" si="23"/>
        <v>0.9</v>
      </c>
      <c r="P126" s="122">
        <f t="shared" si="24"/>
        <v>0</v>
      </c>
      <c r="Q126" s="122">
        <f t="shared" si="25"/>
        <v>0</v>
      </c>
      <c r="R126" s="122">
        <f t="shared" si="26"/>
        <v>0</v>
      </c>
    </row>
    <row r="127" spans="2:18">
      <c r="B127" s="121">
        <v>100</v>
      </c>
      <c r="C127" s="119">
        <f t="shared" si="15"/>
        <v>1576.891226869167</v>
      </c>
      <c r="D127" s="121" t="str">
        <f t="shared" si="16"/>
        <v>Sun</v>
      </c>
      <c r="E127" s="121">
        <f t="shared" si="17"/>
        <v>1367</v>
      </c>
      <c r="F127" s="119">
        <f t="shared" si="18"/>
        <v>614.17776640547606</v>
      </c>
      <c r="G127" s="122">
        <f t="shared" si="19"/>
        <v>0.85989354107533278</v>
      </c>
      <c r="H127" s="122">
        <f>0</f>
        <v>0</v>
      </c>
      <c r="I127" s="122">
        <f t="shared" si="20"/>
        <v>0.27</v>
      </c>
      <c r="J127" s="122">
        <f t="shared" si="20"/>
        <v>0.27</v>
      </c>
      <c r="K127" s="122">
        <f t="shared" si="20"/>
        <v>0.27</v>
      </c>
      <c r="L127" s="122">
        <f t="shared" si="20"/>
        <v>0.27</v>
      </c>
      <c r="M127" s="122">
        <f t="shared" si="21"/>
        <v>0</v>
      </c>
      <c r="N127" s="122">
        <f t="shared" si="22"/>
        <v>0.1111111111111111</v>
      </c>
      <c r="O127" s="122">
        <f t="shared" si="23"/>
        <v>0.88888888888888884</v>
      </c>
      <c r="P127" s="122">
        <f t="shared" si="24"/>
        <v>0</v>
      </c>
      <c r="Q127" s="122">
        <f t="shared" si="25"/>
        <v>0</v>
      </c>
      <c r="R127" s="122">
        <f t="shared" si="26"/>
        <v>0</v>
      </c>
    </row>
    <row r="128" spans="2:18">
      <c r="B128" s="121">
        <v>101</v>
      </c>
      <c r="C128" s="119">
        <f t="shared" si="15"/>
        <v>1592.6601391378586</v>
      </c>
      <c r="D128" s="121" t="str">
        <f t="shared" si="16"/>
        <v>Sun</v>
      </c>
      <c r="E128" s="121">
        <f t="shared" si="17"/>
        <v>1367</v>
      </c>
      <c r="F128" s="119">
        <f t="shared" si="18"/>
        <v>614.17776640547606</v>
      </c>
      <c r="G128" s="122">
        <f t="shared" si="19"/>
        <v>0.85989354107533278</v>
      </c>
      <c r="H128" s="122">
        <f>0</f>
        <v>0</v>
      </c>
      <c r="I128" s="122">
        <f t="shared" si="20"/>
        <v>0.27</v>
      </c>
      <c r="J128" s="122">
        <f t="shared" si="20"/>
        <v>0.27</v>
      </c>
      <c r="K128" s="122">
        <f t="shared" si="20"/>
        <v>0.27</v>
      </c>
      <c r="L128" s="122">
        <f t="shared" si="20"/>
        <v>0.27</v>
      </c>
      <c r="M128" s="122">
        <f t="shared" si="21"/>
        <v>0</v>
      </c>
      <c r="N128" s="122">
        <f t="shared" si="22"/>
        <v>0.12222222222222222</v>
      </c>
      <c r="O128" s="122">
        <f t="shared" si="23"/>
        <v>0.87777777777777777</v>
      </c>
      <c r="P128" s="122">
        <f t="shared" si="24"/>
        <v>0</v>
      </c>
      <c r="Q128" s="122">
        <f t="shared" si="25"/>
        <v>0</v>
      </c>
      <c r="R128" s="122">
        <f t="shared" si="26"/>
        <v>0</v>
      </c>
    </row>
    <row r="129" spans="2:18">
      <c r="B129" s="121">
        <v>102</v>
      </c>
      <c r="C129" s="119">
        <f t="shared" si="15"/>
        <v>1608.4290514065503</v>
      </c>
      <c r="D129" s="121" t="str">
        <f t="shared" si="16"/>
        <v>Sun</v>
      </c>
      <c r="E129" s="121">
        <f t="shared" si="17"/>
        <v>1367</v>
      </c>
      <c r="F129" s="119">
        <f t="shared" si="18"/>
        <v>614.17776640547606</v>
      </c>
      <c r="G129" s="122">
        <f t="shared" si="19"/>
        <v>0.85989354107533278</v>
      </c>
      <c r="H129" s="122">
        <f>0</f>
        <v>0</v>
      </c>
      <c r="I129" s="122">
        <f t="shared" si="20"/>
        <v>0.27</v>
      </c>
      <c r="J129" s="122">
        <f t="shared" si="20"/>
        <v>0.27</v>
      </c>
      <c r="K129" s="122">
        <f t="shared" si="20"/>
        <v>0.27</v>
      </c>
      <c r="L129" s="122">
        <f t="shared" si="20"/>
        <v>0.27</v>
      </c>
      <c r="M129" s="122">
        <f t="shared" si="21"/>
        <v>0</v>
      </c>
      <c r="N129" s="122">
        <f t="shared" si="22"/>
        <v>0.13333333333333333</v>
      </c>
      <c r="O129" s="122">
        <f t="shared" si="23"/>
        <v>0.8666666666666667</v>
      </c>
      <c r="P129" s="122">
        <f t="shared" si="24"/>
        <v>0</v>
      </c>
      <c r="Q129" s="122">
        <f t="shared" si="25"/>
        <v>0</v>
      </c>
      <c r="R129" s="122">
        <f t="shared" si="26"/>
        <v>0</v>
      </c>
    </row>
    <row r="130" spans="2:18">
      <c r="B130" s="121">
        <v>103</v>
      </c>
      <c r="C130" s="119">
        <f t="shared" si="15"/>
        <v>1624.1979636752419</v>
      </c>
      <c r="D130" s="121" t="str">
        <f t="shared" si="16"/>
        <v>Sun</v>
      </c>
      <c r="E130" s="121">
        <f t="shared" si="17"/>
        <v>1367</v>
      </c>
      <c r="F130" s="119">
        <f t="shared" si="18"/>
        <v>614.17776640547606</v>
      </c>
      <c r="G130" s="122">
        <f t="shared" si="19"/>
        <v>0.85989354107533278</v>
      </c>
      <c r="H130" s="122">
        <f>0</f>
        <v>0</v>
      </c>
      <c r="I130" s="122">
        <f t="shared" si="20"/>
        <v>0.27</v>
      </c>
      <c r="J130" s="122">
        <f t="shared" si="20"/>
        <v>0.27</v>
      </c>
      <c r="K130" s="122">
        <f t="shared" si="20"/>
        <v>0.27</v>
      </c>
      <c r="L130" s="122">
        <f t="shared" si="20"/>
        <v>0.27</v>
      </c>
      <c r="M130" s="122">
        <f t="shared" si="21"/>
        <v>0</v>
      </c>
      <c r="N130" s="122">
        <f t="shared" si="22"/>
        <v>0.14444444444444443</v>
      </c>
      <c r="O130" s="122">
        <f t="shared" si="23"/>
        <v>0.85555555555555562</v>
      </c>
      <c r="P130" s="122">
        <f t="shared" si="24"/>
        <v>0</v>
      </c>
      <c r="Q130" s="122">
        <f t="shared" si="25"/>
        <v>0</v>
      </c>
      <c r="R130" s="122">
        <f t="shared" si="26"/>
        <v>0</v>
      </c>
    </row>
    <row r="131" spans="2:18">
      <c r="B131" s="121">
        <v>104</v>
      </c>
      <c r="C131" s="119">
        <f t="shared" si="15"/>
        <v>1639.9668759439335</v>
      </c>
      <c r="D131" s="121" t="str">
        <f t="shared" si="16"/>
        <v>Sun</v>
      </c>
      <c r="E131" s="121">
        <f t="shared" si="17"/>
        <v>1367</v>
      </c>
      <c r="F131" s="119">
        <f t="shared" si="18"/>
        <v>614.17776640547606</v>
      </c>
      <c r="G131" s="122">
        <f t="shared" si="19"/>
        <v>0.85989354107533278</v>
      </c>
      <c r="H131" s="122">
        <f>0</f>
        <v>0</v>
      </c>
      <c r="I131" s="122">
        <f t="shared" si="20"/>
        <v>0.27</v>
      </c>
      <c r="J131" s="122">
        <f t="shared" si="20"/>
        <v>0.27</v>
      </c>
      <c r="K131" s="122">
        <f t="shared" si="20"/>
        <v>0.27</v>
      </c>
      <c r="L131" s="122">
        <f t="shared" si="20"/>
        <v>0.27</v>
      </c>
      <c r="M131" s="122">
        <f t="shared" si="21"/>
        <v>0</v>
      </c>
      <c r="N131" s="122">
        <f t="shared" si="22"/>
        <v>0.15555555555555556</v>
      </c>
      <c r="O131" s="122">
        <f t="shared" si="23"/>
        <v>0.84444444444444444</v>
      </c>
      <c r="P131" s="122">
        <f t="shared" si="24"/>
        <v>0</v>
      </c>
      <c r="Q131" s="122">
        <f t="shared" si="25"/>
        <v>0</v>
      </c>
      <c r="R131" s="122">
        <f t="shared" si="26"/>
        <v>0</v>
      </c>
    </row>
    <row r="132" spans="2:18">
      <c r="B132" s="121">
        <v>105</v>
      </c>
      <c r="C132" s="119">
        <f t="shared" si="15"/>
        <v>1655.7357882126255</v>
      </c>
      <c r="D132" s="121" t="str">
        <f t="shared" si="16"/>
        <v>Sun</v>
      </c>
      <c r="E132" s="121">
        <f t="shared" si="17"/>
        <v>1367</v>
      </c>
      <c r="F132" s="119">
        <f t="shared" si="18"/>
        <v>614.17776640547606</v>
      </c>
      <c r="G132" s="122">
        <f t="shared" si="19"/>
        <v>0.85989354107533278</v>
      </c>
      <c r="H132" s="122">
        <f>0</f>
        <v>0</v>
      </c>
      <c r="I132" s="122">
        <f t="shared" si="20"/>
        <v>0.27</v>
      </c>
      <c r="J132" s="122">
        <f t="shared" si="20"/>
        <v>0.27</v>
      </c>
      <c r="K132" s="122">
        <f t="shared" si="20"/>
        <v>0.27</v>
      </c>
      <c r="L132" s="122">
        <f t="shared" si="20"/>
        <v>0.27</v>
      </c>
      <c r="M132" s="122">
        <f t="shared" si="21"/>
        <v>0</v>
      </c>
      <c r="N132" s="122">
        <f t="shared" si="22"/>
        <v>0.16666666666666666</v>
      </c>
      <c r="O132" s="122">
        <f t="shared" si="23"/>
        <v>0.83333333333333337</v>
      </c>
      <c r="P132" s="122">
        <f t="shared" si="24"/>
        <v>0</v>
      </c>
      <c r="Q132" s="122">
        <f t="shared" si="25"/>
        <v>0</v>
      </c>
      <c r="R132" s="122">
        <f t="shared" si="26"/>
        <v>0</v>
      </c>
    </row>
    <row r="133" spans="2:18">
      <c r="B133" s="121">
        <v>106</v>
      </c>
      <c r="C133" s="119">
        <f t="shared" si="15"/>
        <v>1671.5047004813171</v>
      </c>
      <c r="D133" s="121" t="str">
        <f t="shared" si="16"/>
        <v>Sun</v>
      </c>
      <c r="E133" s="121">
        <f t="shared" si="17"/>
        <v>1367</v>
      </c>
      <c r="F133" s="119">
        <f t="shared" si="18"/>
        <v>614.17776640547606</v>
      </c>
      <c r="G133" s="122">
        <f t="shared" si="19"/>
        <v>0.85989354107533278</v>
      </c>
      <c r="H133" s="122">
        <f>0</f>
        <v>0</v>
      </c>
      <c r="I133" s="122">
        <f t="shared" si="20"/>
        <v>0.27</v>
      </c>
      <c r="J133" s="122">
        <f t="shared" si="20"/>
        <v>0.27</v>
      </c>
      <c r="K133" s="122">
        <f t="shared" si="20"/>
        <v>0.27</v>
      </c>
      <c r="L133" s="122">
        <f t="shared" si="20"/>
        <v>0.27</v>
      </c>
      <c r="M133" s="122">
        <f t="shared" si="21"/>
        <v>0</v>
      </c>
      <c r="N133" s="122">
        <f t="shared" si="22"/>
        <v>0.17777777777777778</v>
      </c>
      <c r="O133" s="122">
        <f t="shared" si="23"/>
        <v>0.82222222222222219</v>
      </c>
      <c r="P133" s="122">
        <f t="shared" si="24"/>
        <v>0</v>
      </c>
      <c r="Q133" s="122">
        <f t="shared" si="25"/>
        <v>0</v>
      </c>
      <c r="R133" s="122">
        <f t="shared" si="26"/>
        <v>0</v>
      </c>
    </row>
    <row r="134" spans="2:18">
      <c r="B134" s="121">
        <v>107</v>
      </c>
      <c r="C134" s="119">
        <f t="shared" si="15"/>
        <v>1687.2736127500086</v>
      </c>
      <c r="D134" s="121" t="str">
        <f t="shared" si="16"/>
        <v>Sun</v>
      </c>
      <c r="E134" s="121">
        <f t="shared" si="17"/>
        <v>1367</v>
      </c>
      <c r="F134" s="119">
        <f t="shared" si="18"/>
        <v>614.17776640547606</v>
      </c>
      <c r="G134" s="122">
        <f t="shared" si="19"/>
        <v>0.85989354107533278</v>
      </c>
      <c r="H134" s="122">
        <f>0</f>
        <v>0</v>
      </c>
      <c r="I134" s="122">
        <f t="shared" si="20"/>
        <v>0.27</v>
      </c>
      <c r="J134" s="122">
        <f t="shared" si="20"/>
        <v>0.27</v>
      </c>
      <c r="K134" s="122">
        <f t="shared" si="20"/>
        <v>0.27</v>
      </c>
      <c r="L134" s="122">
        <f t="shared" si="20"/>
        <v>0.27</v>
      </c>
      <c r="M134" s="122">
        <f t="shared" si="21"/>
        <v>0</v>
      </c>
      <c r="N134" s="122">
        <f t="shared" si="22"/>
        <v>0.18888888888888888</v>
      </c>
      <c r="O134" s="122">
        <f t="shared" si="23"/>
        <v>0.81111111111111112</v>
      </c>
      <c r="P134" s="122">
        <f t="shared" si="24"/>
        <v>0</v>
      </c>
      <c r="Q134" s="122">
        <f t="shared" si="25"/>
        <v>0</v>
      </c>
      <c r="R134" s="122">
        <f t="shared" si="26"/>
        <v>0</v>
      </c>
    </row>
    <row r="135" spans="2:18">
      <c r="B135" s="121">
        <v>108</v>
      </c>
      <c r="C135" s="119">
        <f t="shared" si="15"/>
        <v>1703.0425250187002</v>
      </c>
      <c r="D135" s="121" t="str">
        <f t="shared" si="16"/>
        <v>Sun</v>
      </c>
      <c r="E135" s="121">
        <f t="shared" si="17"/>
        <v>1367</v>
      </c>
      <c r="F135" s="119">
        <f t="shared" si="18"/>
        <v>614.17776640547606</v>
      </c>
      <c r="G135" s="122">
        <f t="shared" si="19"/>
        <v>0.85989354107533278</v>
      </c>
      <c r="H135" s="122">
        <f>0</f>
        <v>0</v>
      </c>
      <c r="I135" s="122">
        <f t="shared" si="20"/>
        <v>0.27</v>
      </c>
      <c r="J135" s="122">
        <f t="shared" si="20"/>
        <v>0.27</v>
      </c>
      <c r="K135" s="122">
        <f t="shared" si="20"/>
        <v>0.27</v>
      </c>
      <c r="L135" s="122">
        <f t="shared" si="20"/>
        <v>0.27</v>
      </c>
      <c r="M135" s="122">
        <f t="shared" si="21"/>
        <v>0</v>
      </c>
      <c r="N135" s="122">
        <f t="shared" si="22"/>
        <v>0.2</v>
      </c>
      <c r="O135" s="122">
        <f t="shared" si="23"/>
        <v>0.8</v>
      </c>
      <c r="P135" s="122">
        <f t="shared" si="24"/>
        <v>0</v>
      </c>
      <c r="Q135" s="122">
        <f t="shared" si="25"/>
        <v>0</v>
      </c>
      <c r="R135" s="122">
        <f t="shared" si="26"/>
        <v>0</v>
      </c>
    </row>
    <row r="136" spans="2:18">
      <c r="B136" s="121">
        <v>109</v>
      </c>
      <c r="C136" s="119">
        <f t="shared" si="15"/>
        <v>1718.8114372873918</v>
      </c>
      <c r="D136" s="121" t="str">
        <f t="shared" si="16"/>
        <v>Sun</v>
      </c>
      <c r="E136" s="121">
        <f t="shared" si="17"/>
        <v>1367</v>
      </c>
      <c r="F136" s="119">
        <f t="shared" si="18"/>
        <v>614.17776640547606</v>
      </c>
      <c r="G136" s="122">
        <f t="shared" si="19"/>
        <v>0.85989354107533278</v>
      </c>
      <c r="H136" s="122">
        <f>0</f>
        <v>0</v>
      </c>
      <c r="I136" s="122">
        <f t="shared" si="20"/>
        <v>0.27</v>
      </c>
      <c r="J136" s="122">
        <f t="shared" si="20"/>
        <v>0.27</v>
      </c>
      <c r="K136" s="122">
        <f t="shared" si="20"/>
        <v>0.27</v>
      </c>
      <c r="L136" s="122">
        <f t="shared" si="20"/>
        <v>0.27</v>
      </c>
      <c r="M136" s="122">
        <f t="shared" si="21"/>
        <v>0</v>
      </c>
      <c r="N136" s="122">
        <f t="shared" si="22"/>
        <v>0.21111111111111111</v>
      </c>
      <c r="O136" s="122">
        <f t="shared" si="23"/>
        <v>0.78888888888888886</v>
      </c>
      <c r="P136" s="122">
        <f t="shared" si="24"/>
        <v>0</v>
      </c>
      <c r="Q136" s="122">
        <f t="shared" si="25"/>
        <v>0</v>
      </c>
      <c r="R136" s="122">
        <f t="shared" si="26"/>
        <v>0</v>
      </c>
    </row>
    <row r="137" spans="2:18">
      <c r="B137" s="121">
        <v>110</v>
      </c>
      <c r="C137" s="119">
        <f t="shared" si="15"/>
        <v>1734.5803495560833</v>
      </c>
      <c r="D137" s="121" t="str">
        <f t="shared" si="16"/>
        <v>Sun</v>
      </c>
      <c r="E137" s="121">
        <f t="shared" si="17"/>
        <v>1367</v>
      </c>
      <c r="F137" s="119">
        <f t="shared" si="18"/>
        <v>614.17776640547606</v>
      </c>
      <c r="G137" s="122">
        <f t="shared" si="19"/>
        <v>0.85989354107533278</v>
      </c>
      <c r="H137" s="122">
        <f>0</f>
        <v>0</v>
      </c>
      <c r="I137" s="122">
        <f t="shared" si="20"/>
        <v>0.27</v>
      </c>
      <c r="J137" s="122">
        <f t="shared" si="20"/>
        <v>0.27</v>
      </c>
      <c r="K137" s="122">
        <f t="shared" si="20"/>
        <v>0.27</v>
      </c>
      <c r="L137" s="122">
        <f t="shared" si="20"/>
        <v>0.27</v>
      </c>
      <c r="M137" s="122">
        <f t="shared" si="21"/>
        <v>0</v>
      </c>
      <c r="N137" s="122">
        <f t="shared" si="22"/>
        <v>0.22222222222222221</v>
      </c>
      <c r="O137" s="122">
        <f t="shared" si="23"/>
        <v>0.77777777777777779</v>
      </c>
      <c r="P137" s="122">
        <f t="shared" si="24"/>
        <v>0</v>
      </c>
      <c r="Q137" s="122">
        <f t="shared" si="25"/>
        <v>0</v>
      </c>
      <c r="R137" s="122">
        <f t="shared" si="26"/>
        <v>0</v>
      </c>
    </row>
    <row r="138" spans="2:18">
      <c r="B138" s="121">
        <v>111</v>
      </c>
      <c r="C138" s="119">
        <f t="shared" si="15"/>
        <v>1750.3492618247753</v>
      </c>
      <c r="D138" s="121" t="str">
        <f t="shared" si="16"/>
        <v>Sun</v>
      </c>
      <c r="E138" s="121">
        <f t="shared" si="17"/>
        <v>1367</v>
      </c>
      <c r="F138" s="119">
        <f t="shared" si="18"/>
        <v>614.17776640547606</v>
      </c>
      <c r="G138" s="122">
        <f t="shared" si="19"/>
        <v>0.85989354107533278</v>
      </c>
      <c r="H138" s="122">
        <f>0</f>
        <v>0</v>
      </c>
      <c r="I138" s="122">
        <f t="shared" si="20"/>
        <v>0.27</v>
      </c>
      <c r="J138" s="122">
        <f t="shared" si="20"/>
        <v>0.27</v>
      </c>
      <c r="K138" s="122">
        <f t="shared" si="20"/>
        <v>0.27</v>
      </c>
      <c r="L138" s="122">
        <f t="shared" si="20"/>
        <v>0.27</v>
      </c>
      <c r="M138" s="122">
        <f t="shared" si="21"/>
        <v>0</v>
      </c>
      <c r="N138" s="122">
        <f t="shared" si="22"/>
        <v>0.23333333333333334</v>
      </c>
      <c r="O138" s="122">
        <f t="shared" si="23"/>
        <v>0.76666666666666661</v>
      </c>
      <c r="P138" s="122">
        <f t="shared" si="24"/>
        <v>0</v>
      </c>
      <c r="Q138" s="122">
        <f t="shared" si="25"/>
        <v>0</v>
      </c>
      <c r="R138" s="122">
        <f t="shared" si="26"/>
        <v>0</v>
      </c>
    </row>
    <row r="139" spans="2:18">
      <c r="B139" s="121">
        <v>112</v>
      </c>
      <c r="C139" s="119">
        <f t="shared" si="15"/>
        <v>1766.1181740934669</v>
      </c>
      <c r="D139" s="121" t="str">
        <f t="shared" si="16"/>
        <v>Sun</v>
      </c>
      <c r="E139" s="121">
        <f t="shared" si="17"/>
        <v>1367</v>
      </c>
      <c r="F139" s="119">
        <f t="shared" si="18"/>
        <v>614.17776640547606</v>
      </c>
      <c r="G139" s="122">
        <f t="shared" si="19"/>
        <v>0.85989354107533278</v>
      </c>
      <c r="H139" s="122">
        <f>0</f>
        <v>0</v>
      </c>
      <c r="I139" s="122">
        <f t="shared" si="20"/>
        <v>0.27</v>
      </c>
      <c r="J139" s="122">
        <f t="shared" si="20"/>
        <v>0.27</v>
      </c>
      <c r="K139" s="122">
        <f t="shared" si="20"/>
        <v>0.27</v>
      </c>
      <c r="L139" s="122">
        <f t="shared" si="20"/>
        <v>0.27</v>
      </c>
      <c r="M139" s="122">
        <f t="shared" si="21"/>
        <v>0</v>
      </c>
      <c r="N139" s="122">
        <f t="shared" si="22"/>
        <v>0.24444444444444444</v>
      </c>
      <c r="O139" s="122">
        <f t="shared" si="23"/>
        <v>0.75555555555555554</v>
      </c>
      <c r="P139" s="122">
        <f t="shared" si="24"/>
        <v>0</v>
      </c>
      <c r="Q139" s="122">
        <f t="shared" si="25"/>
        <v>0</v>
      </c>
      <c r="R139" s="122">
        <f t="shared" si="26"/>
        <v>0</v>
      </c>
    </row>
    <row r="140" spans="2:18">
      <c r="B140" s="121">
        <v>113</v>
      </c>
      <c r="C140" s="119">
        <f t="shared" si="15"/>
        <v>1781.8870863621585</v>
      </c>
      <c r="D140" s="121" t="str">
        <f t="shared" si="16"/>
        <v>Sun</v>
      </c>
      <c r="E140" s="121">
        <f t="shared" si="17"/>
        <v>1367</v>
      </c>
      <c r="F140" s="119">
        <f t="shared" si="18"/>
        <v>614.17776640547606</v>
      </c>
      <c r="G140" s="122">
        <f t="shared" si="19"/>
        <v>0.85989354107533278</v>
      </c>
      <c r="H140" s="122">
        <f>0</f>
        <v>0</v>
      </c>
      <c r="I140" s="122">
        <f t="shared" si="20"/>
        <v>0.27</v>
      </c>
      <c r="J140" s="122">
        <f t="shared" si="20"/>
        <v>0.27</v>
      </c>
      <c r="K140" s="122">
        <f t="shared" si="20"/>
        <v>0.27</v>
      </c>
      <c r="L140" s="122">
        <f t="shared" si="20"/>
        <v>0.27</v>
      </c>
      <c r="M140" s="122">
        <f t="shared" si="21"/>
        <v>0</v>
      </c>
      <c r="N140" s="122">
        <f t="shared" si="22"/>
        <v>0.25555555555555554</v>
      </c>
      <c r="O140" s="122">
        <f t="shared" si="23"/>
        <v>0.74444444444444446</v>
      </c>
      <c r="P140" s="122">
        <f t="shared" si="24"/>
        <v>0</v>
      </c>
      <c r="Q140" s="122">
        <f t="shared" si="25"/>
        <v>0</v>
      </c>
      <c r="R140" s="122">
        <f t="shared" si="26"/>
        <v>0</v>
      </c>
    </row>
    <row r="141" spans="2:18">
      <c r="B141" s="121">
        <v>114</v>
      </c>
      <c r="C141" s="119">
        <f t="shared" si="15"/>
        <v>1797.6559986308503</v>
      </c>
      <c r="D141" s="121" t="str">
        <f t="shared" si="16"/>
        <v>Sun</v>
      </c>
      <c r="E141" s="121">
        <f t="shared" si="17"/>
        <v>1367</v>
      </c>
      <c r="F141" s="119">
        <f t="shared" si="18"/>
        <v>614.17776640547606</v>
      </c>
      <c r="G141" s="122">
        <f t="shared" si="19"/>
        <v>0.85989354107533278</v>
      </c>
      <c r="H141" s="122">
        <f>0</f>
        <v>0</v>
      </c>
      <c r="I141" s="122">
        <f t="shared" si="20"/>
        <v>0.27</v>
      </c>
      <c r="J141" s="122">
        <f t="shared" si="20"/>
        <v>0.27</v>
      </c>
      <c r="K141" s="122">
        <f t="shared" si="20"/>
        <v>0.27</v>
      </c>
      <c r="L141" s="122">
        <f t="shared" si="20"/>
        <v>0.27</v>
      </c>
      <c r="M141" s="122">
        <f t="shared" si="21"/>
        <v>0</v>
      </c>
      <c r="N141" s="122">
        <f t="shared" si="22"/>
        <v>0.26666666666666666</v>
      </c>
      <c r="O141" s="122">
        <f t="shared" si="23"/>
        <v>0.73333333333333339</v>
      </c>
      <c r="P141" s="122">
        <f t="shared" si="24"/>
        <v>0</v>
      </c>
      <c r="Q141" s="122">
        <f t="shared" si="25"/>
        <v>0</v>
      </c>
      <c r="R141" s="122">
        <f t="shared" si="26"/>
        <v>0</v>
      </c>
    </row>
    <row r="142" spans="2:18">
      <c r="B142" s="121">
        <v>115</v>
      </c>
      <c r="C142" s="119">
        <f t="shared" si="15"/>
        <v>1813.4249108995418</v>
      </c>
      <c r="D142" s="121" t="str">
        <f t="shared" si="16"/>
        <v>Sun</v>
      </c>
      <c r="E142" s="121">
        <f t="shared" si="17"/>
        <v>1367</v>
      </c>
      <c r="F142" s="119">
        <f t="shared" si="18"/>
        <v>614.17776640547606</v>
      </c>
      <c r="G142" s="122">
        <f t="shared" si="19"/>
        <v>0.85989354107533278</v>
      </c>
      <c r="H142" s="122">
        <f>0</f>
        <v>0</v>
      </c>
      <c r="I142" s="122">
        <f t="shared" si="20"/>
        <v>0.27</v>
      </c>
      <c r="J142" s="122">
        <f t="shared" si="20"/>
        <v>0.27</v>
      </c>
      <c r="K142" s="122">
        <f t="shared" si="20"/>
        <v>0.27</v>
      </c>
      <c r="L142" s="122">
        <f t="shared" si="20"/>
        <v>0.27</v>
      </c>
      <c r="M142" s="122">
        <f t="shared" si="21"/>
        <v>0</v>
      </c>
      <c r="N142" s="122">
        <f t="shared" si="22"/>
        <v>0.27777777777777779</v>
      </c>
      <c r="O142" s="122">
        <f t="shared" si="23"/>
        <v>0.72222222222222221</v>
      </c>
      <c r="P142" s="122">
        <f t="shared" si="24"/>
        <v>0</v>
      </c>
      <c r="Q142" s="122">
        <f t="shared" si="25"/>
        <v>0</v>
      </c>
      <c r="R142" s="122">
        <f t="shared" si="26"/>
        <v>0</v>
      </c>
    </row>
    <row r="143" spans="2:18">
      <c r="B143" s="121">
        <v>116</v>
      </c>
      <c r="C143" s="119">
        <f t="shared" si="15"/>
        <v>1829.1938231682336</v>
      </c>
      <c r="D143" s="121" t="str">
        <f t="shared" si="16"/>
        <v>Sun</v>
      </c>
      <c r="E143" s="121">
        <f t="shared" si="17"/>
        <v>1367</v>
      </c>
      <c r="F143" s="119">
        <f t="shared" si="18"/>
        <v>614.17776640547606</v>
      </c>
      <c r="G143" s="122">
        <f t="shared" si="19"/>
        <v>0.85989354107533278</v>
      </c>
      <c r="H143" s="122">
        <f>0</f>
        <v>0</v>
      </c>
      <c r="I143" s="122">
        <f t="shared" si="20"/>
        <v>0.27</v>
      </c>
      <c r="J143" s="122">
        <f t="shared" si="20"/>
        <v>0.27</v>
      </c>
      <c r="K143" s="122">
        <f t="shared" si="20"/>
        <v>0.27</v>
      </c>
      <c r="L143" s="122">
        <f t="shared" si="20"/>
        <v>0.27</v>
      </c>
      <c r="M143" s="122">
        <f t="shared" si="21"/>
        <v>0</v>
      </c>
      <c r="N143" s="122">
        <f t="shared" si="22"/>
        <v>0.28888888888888886</v>
      </c>
      <c r="O143" s="122">
        <f t="shared" si="23"/>
        <v>0.71111111111111114</v>
      </c>
      <c r="P143" s="122">
        <f t="shared" si="24"/>
        <v>0</v>
      </c>
      <c r="Q143" s="122">
        <f t="shared" si="25"/>
        <v>0</v>
      </c>
      <c r="R143" s="122">
        <f t="shared" si="26"/>
        <v>0</v>
      </c>
    </row>
    <row r="144" spans="2:18">
      <c r="B144" s="121">
        <v>117</v>
      </c>
      <c r="C144" s="119">
        <f t="shared" si="15"/>
        <v>1844.9627354369254</v>
      </c>
      <c r="D144" s="121" t="str">
        <f t="shared" si="16"/>
        <v>Sun</v>
      </c>
      <c r="E144" s="121">
        <f t="shared" si="17"/>
        <v>1367</v>
      </c>
      <c r="F144" s="119">
        <f t="shared" si="18"/>
        <v>614.17776640547606</v>
      </c>
      <c r="G144" s="122">
        <f t="shared" si="19"/>
        <v>0.85989354107533278</v>
      </c>
      <c r="H144" s="122">
        <f>0</f>
        <v>0</v>
      </c>
      <c r="I144" s="122">
        <f t="shared" si="20"/>
        <v>0.27</v>
      </c>
      <c r="J144" s="122">
        <f t="shared" si="20"/>
        <v>0.27</v>
      </c>
      <c r="K144" s="122">
        <f t="shared" si="20"/>
        <v>0.27</v>
      </c>
      <c r="L144" s="122">
        <f t="shared" si="20"/>
        <v>0.27</v>
      </c>
      <c r="M144" s="122">
        <f t="shared" si="21"/>
        <v>0</v>
      </c>
      <c r="N144" s="122">
        <f t="shared" si="22"/>
        <v>0.3</v>
      </c>
      <c r="O144" s="122">
        <f t="shared" si="23"/>
        <v>0.7</v>
      </c>
      <c r="P144" s="122">
        <f t="shared" si="24"/>
        <v>0</v>
      </c>
      <c r="Q144" s="122">
        <f t="shared" si="25"/>
        <v>0</v>
      </c>
      <c r="R144" s="122">
        <f t="shared" si="26"/>
        <v>0</v>
      </c>
    </row>
    <row r="145" spans="2:18">
      <c r="B145" s="121">
        <v>118</v>
      </c>
      <c r="C145" s="119">
        <f t="shared" si="15"/>
        <v>1860.731647705617</v>
      </c>
      <c r="D145" s="121" t="str">
        <f t="shared" si="16"/>
        <v>Sun</v>
      </c>
      <c r="E145" s="121">
        <f t="shared" si="17"/>
        <v>1367</v>
      </c>
      <c r="F145" s="119">
        <f t="shared" si="18"/>
        <v>614.17776640547606</v>
      </c>
      <c r="G145" s="122">
        <f t="shared" si="19"/>
        <v>0.85989354107533278</v>
      </c>
      <c r="H145" s="122">
        <f>0</f>
        <v>0</v>
      </c>
      <c r="I145" s="122">
        <f t="shared" si="20"/>
        <v>0.27</v>
      </c>
      <c r="J145" s="122">
        <f t="shared" si="20"/>
        <v>0.27</v>
      </c>
      <c r="K145" s="122">
        <f t="shared" si="20"/>
        <v>0.27</v>
      </c>
      <c r="L145" s="122">
        <f t="shared" si="20"/>
        <v>0.27</v>
      </c>
      <c r="M145" s="122">
        <f t="shared" si="21"/>
        <v>0</v>
      </c>
      <c r="N145" s="122">
        <f t="shared" si="22"/>
        <v>0.31111111111111112</v>
      </c>
      <c r="O145" s="122">
        <f t="shared" si="23"/>
        <v>0.68888888888888888</v>
      </c>
      <c r="P145" s="122">
        <f t="shared" si="24"/>
        <v>0</v>
      </c>
      <c r="Q145" s="122">
        <f t="shared" si="25"/>
        <v>0</v>
      </c>
      <c r="R145" s="122">
        <f t="shared" si="26"/>
        <v>0</v>
      </c>
    </row>
    <row r="146" spans="2:18">
      <c r="B146" s="121">
        <v>119</v>
      </c>
      <c r="C146" s="119">
        <f t="shared" si="15"/>
        <v>1876.5005599743085</v>
      </c>
      <c r="D146" s="121" t="str">
        <f t="shared" si="16"/>
        <v>Sun</v>
      </c>
      <c r="E146" s="121">
        <f t="shared" si="17"/>
        <v>1367</v>
      </c>
      <c r="F146" s="119">
        <f t="shared" si="18"/>
        <v>614.17776640547606</v>
      </c>
      <c r="G146" s="122">
        <f t="shared" si="19"/>
        <v>0.85989354107533278</v>
      </c>
      <c r="H146" s="122">
        <f>0</f>
        <v>0</v>
      </c>
      <c r="I146" s="122">
        <f t="shared" si="20"/>
        <v>0.27</v>
      </c>
      <c r="J146" s="122">
        <f t="shared" si="20"/>
        <v>0.27</v>
      </c>
      <c r="K146" s="122">
        <f t="shared" si="20"/>
        <v>0.27</v>
      </c>
      <c r="L146" s="122">
        <f t="shared" si="20"/>
        <v>0.27</v>
      </c>
      <c r="M146" s="122">
        <f t="shared" si="21"/>
        <v>0</v>
      </c>
      <c r="N146" s="122">
        <f t="shared" si="22"/>
        <v>0.32222222222222224</v>
      </c>
      <c r="O146" s="122">
        <f t="shared" si="23"/>
        <v>0.67777777777777781</v>
      </c>
      <c r="P146" s="122">
        <f t="shared" si="24"/>
        <v>0</v>
      </c>
      <c r="Q146" s="122">
        <f t="shared" si="25"/>
        <v>0</v>
      </c>
      <c r="R146" s="122">
        <f t="shared" si="26"/>
        <v>0</v>
      </c>
    </row>
    <row r="147" spans="2:18">
      <c r="B147" s="121">
        <v>120</v>
      </c>
      <c r="C147" s="119">
        <f t="shared" si="15"/>
        <v>1892.2694722430001</v>
      </c>
      <c r="D147" s="121" t="str">
        <f t="shared" si="16"/>
        <v>Sun</v>
      </c>
      <c r="E147" s="121">
        <f t="shared" si="17"/>
        <v>1367</v>
      </c>
      <c r="F147" s="119">
        <f t="shared" si="18"/>
        <v>614.17776640547606</v>
      </c>
      <c r="G147" s="122">
        <f t="shared" si="19"/>
        <v>0.85989354107533278</v>
      </c>
      <c r="H147" s="122">
        <f>0</f>
        <v>0</v>
      </c>
      <c r="I147" s="122">
        <f t="shared" si="20"/>
        <v>0.27</v>
      </c>
      <c r="J147" s="122">
        <f t="shared" si="20"/>
        <v>0.27</v>
      </c>
      <c r="K147" s="122">
        <f t="shared" si="20"/>
        <v>0.27</v>
      </c>
      <c r="L147" s="122">
        <f t="shared" si="20"/>
        <v>0.27</v>
      </c>
      <c r="M147" s="122">
        <f t="shared" si="21"/>
        <v>0</v>
      </c>
      <c r="N147" s="122">
        <f t="shared" si="22"/>
        <v>0.33333333333333331</v>
      </c>
      <c r="O147" s="122">
        <f t="shared" si="23"/>
        <v>0.66666666666666674</v>
      </c>
      <c r="P147" s="122">
        <f t="shared" si="24"/>
        <v>0</v>
      </c>
      <c r="Q147" s="122">
        <f t="shared" si="25"/>
        <v>0</v>
      </c>
      <c r="R147" s="122">
        <f t="shared" si="26"/>
        <v>0</v>
      </c>
    </row>
    <row r="148" spans="2:18">
      <c r="B148" s="121">
        <v>121</v>
      </c>
      <c r="C148" s="119">
        <f t="shared" si="15"/>
        <v>1908.0383845116921</v>
      </c>
      <c r="D148" s="121" t="str">
        <f t="shared" si="16"/>
        <v>Sun</v>
      </c>
      <c r="E148" s="121">
        <f t="shared" si="17"/>
        <v>1367</v>
      </c>
      <c r="F148" s="119">
        <f t="shared" si="18"/>
        <v>614.17776640547606</v>
      </c>
      <c r="G148" s="122">
        <f t="shared" si="19"/>
        <v>0.85989354107533278</v>
      </c>
      <c r="H148" s="122">
        <f>0</f>
        <v>0</v>
      </c>
      <c r="I148" s="122">
        <f t="shared" si="20"/>
        <v>0.27</v>
      </c>
      <c r="J148" s="122">
        <f t="shared" si="20"/>
        <v>0.27</v>
      </c>
      <c r="K148" s="122">
        <f t="shared" si="20"/>
        <v>0.27</v>
      </c>
      <c r="L148" s="122">
        <f t="shared" si="20"/>
        <v>0.27</v>
      </c>
      <c r="M148" s="122">
        <f t="shared" si="21"/>
        <v>0</v>
      </c>
      <c r="N148" s="122">
        <f t="shared" si="22"/>
        <v>0.34444444444444444</v>
      </c>
      <c r="O148" s="122">
        <f t="shared" si="23"/>
        <v>0.65555555555555556</v>
      </c>
      <c r="P148" s="122">
        <f t="shared" si="24"/>
        <v>0</v>
      </c>
      <c r="Q148" s="122">
        <f t="shared" si="25"/>
        <v>0</v>
      </c>
      <c r="R148" s="122">
        <f t="shared" si="26"/>
        <v>0</v>
      </c>
    </row>
    <row r="149" spans="2:18">
      <c r="B149" s="121">
        <v>122</v>
      </c>
      <c r="C149" s="119">
        <f t="shared" si="15"/>
        <v>1923.8072967803837</v>
      </c>
      <c r="D149" s="121" t="str">
        <f t="shared" si="16"/>
        <v>Sun</v>
      </c>
      <c r="E149" s="121">
        <f t="shared" si="17"/>
        <v>1367</v>
      </c>
      <c r="F149" s="119">
        <f t="shared" si="18"/>
        <v>614.17776640547606</v>
      </c>
      <c r="G149" s="122">
        <f t="shared" si="19"/>
        <v>0.85989354107533278</v>
      </c>
      <c r="H149" s="122">
        <f>0</f>
        <v>0</v>
      </c>
      <c r="I149" s="122">
        <f t="shared" si="20"/>
        <v>0.27</v>
      </c>
      <c r="J149" s="122">
        <f t="shared" si="20"/>
        <v>0.27</v>
      </c>
      <c r="K149" s="122">
        <f t="shared" si="20"/>
        <v>0.27</v>
      </c>
      <c r="L149" s="122">
        <f t="shared" si="20"/>
        <v>0.27</v>
      </c>
      <c r="M149" s="122">
        <f t="shared" si="21"/>
        <v>0</v>
      </c>
      <c r="N149" s="122">
        <f t="shared" si="22"/>
        <v>0.35555555555555557</v>
      </c>
      <c r="O149" s="122">
        <f t="shared" si="23"/>
        <v>0.64444444444444438</v>
      </c>
      <c r="P149" s="122">
        <f t="shared" si="24"/>
        <v>0</v>
      </c>
      <c r="Q149" s="122">
        <f t="shared" si="25"/>
        <v>0</v>
      </c>
      <c r="R149" s="122">
        <f t="shared" si="26"/>
        <v>0</v>
      </c>
    </row>
    <row r="150" spans="2:18">
      <c r="B150" s="121">
        <v>123</v>
      </c>
      <c r="C150" s="119">
        <f t="shared" si="15"/>
        <v>1939.5762090490753</v>
      </c>
      <c r="D150" s="121" t="str">
        <f t="shared" si="16"/>
        <v>Sun</v>
      </c>
      <c r="E150" s="121">
        <f t="shared" si="17"/>
        <v>1367</v>
      </c>
      <c r="F150" s="119">
        <f t="shared" si="18"/>
        <v>614.17776640547606</v>
      </c>
      <c r="G150" s="122">
        <f t="shared" si="19"/>
        <v>0.85989354107533278</v>
      </c>
      <c r="H150" s="122">
        <f>0</f>
        <v>0</v>
      </c>
      <c r="I150" s="122">
        <f t="shared" si="20"/>
        <v>0.27</v>
      </c>
      <c r="J150" s="122">
        <f t="shared" si="20"/>
        <v>0.27</v>
      </c>
      <c r="K150" s="122">
        <f t="shared" si="20"/>
        <v>0.27</v>
      </c>
      <c r="L150" s="122">
        <f t="shared" si="20"/>
        <v>0.27</v>
      </c>
      <c r="M150" s="122">
        <f t="shared" si="21"/>
        <v>0</v>
      </c>
      <c r="N150" s="122">
        <f t="shared" si="22"/>
        <v>0.36666666666666664</v>
      </c>
      <c r="O150" s="122">
        <f t="shared" si="23"/>
        <v>0.6333333333333333</v>
      </c>
      <c r="P150" s="122">
        <f t="shared" si="24"/>
        <v>0</v>
      </c>
      <c r="Q150" s="122">
        <f t="shared" si="25"/>
        <v>0</v>
      </c>
      <c r="R150" s="122">
        <f t="shared" si="26"/>
        <v>0</v>
      </c>
    </row>
    <row r="151" spans="2:18">
      <c r="B151" s="121">
        <v>124</v>
      </c>
      <c r="C151" s="119">
        <f t="shared" si="15"/>
        <v>1955.3451213177668</v>
      </c>
      <c r="D151" s="121" t="str">
        <f t="shared" si="16"/>
        <v>Sun</v>
      </c>
      <c r="E151" s="121">
        <f t="shared" si="17"/>
        <v>1367</v>
      </c>
      <c r="F151" s="119">
        <f t="shared" si="18"/>
        <v>614.17776640547606</v>
      </c>
      <c r="G151" s="122">
        <f t="shared" si="19"/>
        <v>0.85989354107533278</v>
      </c>
      <c r="H151" s="122">
        <f>0</f>
        <v>0</v>
      </c>
      <c r="I151" s="122">
        <f t="shared" si="20"/>
        <v>0.27</v>
      </c>
      <c r="J151" s="122">
        <f t="shared" si="20"/>
        <v>0.27</v>
      </c>
      <c r="K151" s="122">
        <f t="shared" si="20"/>
        <v>0.27</v>
      </c>
      <c r="L151" s="122">
        <f t="shared" si="20"/>
        <v>0.27</v>
      </c>
      <c r="M151" s="122">
        <f t="shared" si="21"/>
        <v>0</v>
      </c>
      <c r="N151" s="122">
        <f t="shared" si="22"/>
        <v>0.37777777777777777</v>
      </c>
      <c r="O151" s="122">
        <f t="shared" si="23"/>
        <v>0.62222222222222223</v>
      </c>
      <c r="P151" s="122">
        <f t="shared" si="24"/>
        <v>0</v>
      </c>
      <c r="Q151" s="122">
        <f t="shared" si="25"/>
        <v>0</v>
      </c>
      <c r="R151" s="122">
        <f t="shared" si="26"/>
        <v>0</v>
      </c>
    </row>
    <row r="152" spans="2:18">
      <c r="B152" s="121">
        <v>125</v>
      </c>
      <c r="C152" s="119">
        <f t="shared" si="15"/>
        <v>1971.1140335864584</v>
      </c>
      <c r="D152" s="121" t="str">
        <f t="shared" si="16"/>
        <v>Sun</v>
      </c>
      <c r="E152" s="121">
        <f t="shared" si="17"/>
        <v>1367</v>
      </c>
      <c r="F152" s="119">
        <f t="shared" si="18"/>
        <v>614.17776640547606</v>
      </c>
      <c r="G152" s="122">
        <f t="shared" si="19"/>
        <v>0.85989354107533278</v>
      </c>
      <c r="H152" s="122">
        <f>0</f>
        <v>0</v>
      </c>
      <c r="I152" s="122">
        <f t="shared" si="20"/>
        <v>0.27</v>
      </c>
      <c r="J152" s="122">
        <f t="shared" si="20"/>
        <v>0.27</v>
      </c>
      <c r="K152" s="122">
        <f t="shared" si="20"/>
        <v>0.27</v>
      </c>
      <c r="L152" s="122">
        <f t="shared" si="20"/>
        <v>0.27</v>
      </c>
      <c r="M152" s="122">
        <f t="shared" si="21"/>
        <v>0</v>
      </c>
      <c r="N152" s="122">
        <f t="shared" si="22"/>
        <v>0.3888888888888889</v>
      </c>
      <c r="O152" s="122">
        <f t="shared" si="23"/>
        <v>0.61111111111111116</v>
      </c>
      <c r="P152" s="122">
        <f t="shared" si="24"/>
        <v>0</v>
      </c>
      <c r="Q152" s="122">
        <f t="shared" si="25"/>
        <v>0</v>
      </c>
      <c r="R152" s="122">
        <f t="shared" si="26"/>
        <v>0</v>
      </c>
    </row>
    <row r="153" spans="2:18">
      <c r="B153" s="121">
        <v>126</v>
      </c>
      <c r="C153" s="119">
        <f t="shared" si="15"/>
        <v>1986.8829458551504</v>
      </c>
      <c r="D153" s="121" t="str">
        <f t="shared" si="16"/>
        <v>Sun</v>
      </c>
      <c r="E153" s="121">
        <f t="shared" si="17"/>
        <v>1367</v>
      </c>
      <c r="F153" s="119">
        <f t="shared" si="18"/>
        <v>614.17776640547606</v>
      </c>
      <c r="G153" s="122">
        <f t="shared" si="19"/>
        <v>0.85989354107533278</v>
      </c>
      <c r="H153" s="122">
        <f>0</f>
        <v>0</v>
      </c>
      <c r="I153" s="122">
        <f t="shared" si="20"/>
        <v>0.27</v>
      </c>
      <c r="J153" s="122">
        <f t="shared" si="20"/>
        <v>0.27</v>
      </c>
      <c r="K153" s="122">
        <f t="shared" si="20"/>
        <v>0.27</v>
      </c>
      <c r="L153" s="122">
        <f t="shared" si="20"/>
        <v>0.27</v>
      </c>
      <c r="M153" s="122">
        <f t="shared" si="21"/>
        <v>0</v>
      </c>
      <c r="N153" s="122">
        <f t="shared" si="22"/>
        <v>0.4</v>
      </c>
      <c r="O153" s="122">
        <f t="shared" si="23"/>
        <v>0.6</v>
      </c>
      <c r="P153" s="122">
        <f t="shared" si="24"/>
        <v>0</v>
      </c>
      <c r="Q153" s="122">
        <f t="shared" si="25"/>
        <v>0</v>
      </c>
      <c r="R153" s="122">
        <f t="shared" si="26"/>
        <v>0</v>
      </c>
    </row>
    <row r="154" spans="2:18">
      <c r="B154" s="121">
        <v>127</v>
      </c>
      <c r="C154" s="119">
        <f t="shared" si="15"/>
        <v>2002.651858123842</v>
      </c>
      <c r="D154" s="121" t="str">
        <f t="shared" si="16"/>
        <v>Sun</v>
      </c>
      <c r="E154" s="121">
        <f t="shared" si="17"/>
        <v>1367</v>
      </c>
      <c r="F154" s="119">
        <f t="shared" si="18"/>
        <v>614.17776640547606</v>
      </c>
      <c r="G154" s="122">
        <f t="shared" si="19"/>
        <v>0.85989354107533278</v>
      </c>
      <c r="H154" s="122">
        <f>0</f>
        <v>0</v>
      </c>
      <c r="I154" s="122">
        <f t="shared" si="20"/>
        <v>0.27</v>
      </c>
      <c r="J154" s="122">
        <f t="shared" si="20"/>
        <v>0.27</v>
      </c>
      <c r="K154" s="122">
        <f t="shared" si="20"/>
        <v>0.27</v>
      </c>
      <c r="L154" s="122">
        <f t="shared" si="20"/>
        <v>0.27</v>
      </c>
      <c r="M154" s="122">
        <f t="shared" si="21"/>
        <v>0</v>
      </c>
      <c r="N154" s="122">
        <f t="shared" si="22"/>
        <v>0.41111111111111109</v>
      </c>
      <c r="O154" s="122">
        <f t="shared" si="23"/>
        <v>0.58888888888888891</v>
      </c>
      <c r="P154" s="122">
        <f t="shared" si="24"/>
        <v>0</v>
      </c>
      <c r="Q154" s="122">
        <f t="shared" si="25"/>
        <v>0</v>
      </c>
      <c r="R154" s="122">
        <f t="shared" si="26"/>
        <v>0</v>
      </c>
    </row>
    <row r="155" spans="2:18">
      <c r="B155" s="121">
        <v>128</v>
      </c>
      <c r="C155" s="119">
        <f t="shared" si="15"/>
        <v>2018.4207703925335</v>
      </c>
      <c r="D155" s="121" t="str">
        <f t="shared" si="16"/>
        <v>Sun</v>
      </c>
      <c r="E155" s="121">
        <f t="shared" si="17"/>
        <v>1367</v>
      </c>
      <c r="F155" s="119">
        <f t="shared" si="18"/>
        <v>614.17776640547606</v>
      </c>
      <c r="G155" s="122">
        <f t="shared" si="19"/>
        <v>0.85989354107533278</v>
      </c>
      <c r="H155" s="122">
        <f>0</f>
        <v>0</v>
      </c>
      <c r="I155" s="122">
        <f t="shared" si="20"/>
        <v>0.27</v>
      </c>
      <c r="J155" s="122">
        <f t="shared" si="20"/>
        <v>0.27</v>
      </c>
      <c r="K155" s="122">
        <f t="shared" si="20"/>
        <v>0.27</v>
      </c>
      <c r="L155" s="122">
        <f t="shared" ref="J155:L218" si="27">$C$19</f>
        <v>0.27</v>
      </c>
      <c r="M155" s="122">
        <f t="shared" si="21"/>
        <v>0</v>
      </c>
      <c r="N155" s="122">
        <f t="shared" si="22"/>
        <v>0.42222222222222222</v>
      </c>
      <c r="O155" s="122">
        <f t="shared" si="23"/>
        <v>0.57777777777777772</v>
      </c>
      <c r="P155" s="122">
        <f t="shared" si="24"/>
        <v>0</v>
      </c>
      <c r="Q155" s="122">
        <f t="shared" si="25"/>
        <v>0</v>
      </c>
      <c r="R155" s="122">
        <f t="shared" si="26"/>
        <v>0</v>
      </c>
    </row>
    <row r="156" spans="2:18">
      <c r="B156" s="121">
        <v>129</v>
      </c>
      <c r="C156" s="119">
        <f t="shared" ref="C156:C219" si="28">$C$14*B156/360</f>
        <v>2034.1896826612251</v>
      </c>
      <c r="D156" s="121" t="str">
        <f t="shared" ref="D156:D219" si="29">IF(C156&lt;($C$15/2),"Eclipse",IF(C156&gt;($C$14-($C$15/2)),"Eclipse","Sun"))</f>
        <v>Sun</v>
      </c>
      <c r="E156" s="121">
        <f t="shared" ref="E156:E219" si="30">IF(D156="Sun",$G$13,0)</f>
        <v>1367</v>
      </c>
      <c r="F156" s="119">
        <f t="shared" ref="F156:F219" si="31">IF(D156="Sun",$G$14+$G$15*$G$13,$G$14)</f>
        <v>614.17776640547606</v>
      </c>
      <c r="G156" s="122">
        <f t="shared" ref="G156:G219" si="32">$C$18</f>
        <v>0.85989354107533278</v>
      </c>
      <c r="H156" s="122">
        <f>0</f>
        <v>0</v>
      </c>
      <c r="I156" s="122">
        <f t="shared" ref="I156:I187" si="33">$C$19</f>
        <v>0.27</v>
      </c>
      <c r="J156" s="122">
        <f t="shared" si="27"/>
        <v>0.27</v>
      </c>
      <c r="K156" s="122">
        <f t="shared" si="27"/>
        <v>0.27</v>
      </c>
      <c r="L156" s="122">
        <f t="shared" si="27"/>
        <v>0.27</v>
      </c>
      <c r="M156" s="122">
        <f t="shared" ref="M156:M219" si="34">IF(B156&lt;90,1-(B156/90),IF(B156&lt;180,0,IF(B156&lt;270,0,((B156-270)/90))))</f>
        <v>0</v>
      </c>
      <c r="N156" s="122">
        <f t="shared" ref="N156:N219" si="35">IF(B156&lt;90,0,IF(B156&lt;180,(B156-90)/90,IF(B156&lt;270,1-((B156-180)/90),0)))</f>
        <v>0.43333333333333335</v>
      </c>
      <c r="O156" s="122">
        <f t="shared" ref="O156:O219" si="36">IF(B156&lt;90,B156/90,IF(B156&lt;180,1-((B156-90)/90),IF(B156&lt;270,0,0)))</f>
        <v>0.56666666666666665</v>
      </c>
      <c r="P156" s="122">
        <f t="shared" ref="P156:P219" si="37">IF(B156&lt;90,0,IF(B156&lt;180,0,IF(B156&lt;270,(B156-180)/90,1-((B156-270)/90))))</f>
        <v>0</v>
      </c>
      <c r="Q156" s="122">
        <f t="shared" ref="Q156:Q219" si="38">IF(B156&lt;90,0,IF(B156&lt;180,0,IF(B156&lt;270,0,0)))</f>
        <v>0</v>
      </c>
      <c r="R156" s="122">
        <f t="shared" ref="R156:R219" si="39">IF(B156&lt;90,0,IF(B156&lt;180,0,IF(B156&lt;270,0,0)))</f>
        <v>0</v>
      </c>
    </row>
    <row r="157" spans="2:18">
      <c r="B157" s="121">
        <v>130</v>
      </c>
      <c r="C157" s="119">
        <f t="shared" si="28"/>
        <v>2049.9585949299167</v>
      </c>
      <c r="D157" s="121" t="str">
        <f t="shared" si="29"/>
        <v>Sun</v>
      </c>
      <c r="E157" s="121">
        <f t="shared" si="30"/>
        <v>1367</v>
      </c>
      <c r="F157" s="119">
        <f t="shared" si="31"/>
        <v>614.17776640547606</v>
      </c>
      <c r="G157" s="122">
        <f t="shared" si="32"/>
        <v>0.85989354107533278</v>
      </c>
      <c r="H157" s="122">
        <f>0</f>
        <v>0</v>
      </c>
      <c r="I157" s="122">
        <f t="shared" si="33"/>
        <v>0.27</v>
      </c>
      <c r="J157" s="122">
        <f t="shared" si="27"/>
        <v>0.27</v>
      </c>
      <c r="K157" s="122">
        <f t="shared" si="27"/>
        <v>0.27</v>
      </c>
      <c r="L157" s="122">
        <f t="shared" si="27"/>
        <v>0.27</v>
      </c>
      <c r="M157" s="122">
        <f t="shared" si="34"/>
        <v>0</v>
      </c>
      <c r="N157" s="122">
        <f t="shared" si="35"/>
        <v>0.44444444444444442</v>
      </c>
      <c r="O157" s="122">
        <f t="shared" si="36"/>
        <v>0.55555555555555558</v>
      </c>
      <c r="P157" s="122">
        <f t="shared" si="37"/>
        <v>0</v>
      </c>
      <c r="Q157" s="122">
        <f t="shared" si="38"/>
        <v>0</v>
      </c>
      <c r="R157" s="122">
        <f t="shared" si="39"/>
        <v>0</v>
      </c>
    </row>
    <row r="158" spans="2:18">
      <c r="B158" s="121">
        <v>131</v>
      </c>
      <c r="C158" s="119">
        <f t="shared" si="28"/>
        <v>2065.7275071986087</v>
      </c>
      <c r="D158" s="121" t="str">
        <f t="shared" si="29"/>
        <v>Sun</v>
      </c>
      <c r="E158" s="121">
        <f t="shared" si="30"/>
        <v>1367</v>
      </c>
      <c r="F158" s="119">
        <f t="shared" si="31"/>
        <v>614.17776640547606</v>
      </c>
      <c r="G158" s="122">
        <f t="shared" si="32"/>
        <v>0.85989354107533278</v>
      </c>
      <c r="H158" s="122">
        <f>0</f>
        <v>0</v>
      </c>
      <c r="I158" s="122">
        <f t="shared" si="33"/>
        <v>0.27</v>
      </c>
      <c r="J158" s="122">
        <f t="shared" si="27"/>
        <v>0.27</v>
      </c>
      <c r="K158" s="122">
        <f t="shared" si="27"/>
        <v>0.27</v>
      </c>
      <c r="L158" s="122">
        <f t="shared" si="27"/>
        <v>0.27</v>
      </c>
      <c r="M158" s="122">
        <f t="shared" si="34"/>
        <v>0</v>
      </c>
      <c r="N158" s="122">
        <f t="shared" si="35"/>
        <v>0.45555555555555555</v>
      </c>
      <c r="O158" s="122">
        <f t="shared" si="36"/>
        <v>0.54444444444444451</v>
      </c>
      <c r="P158" s="122">
        <f t="shared" si="37"/>
        <v>0</v>
      </c>
      <c r="Q158" s="122">
        <f t="shared" si="38"/>
        <v>0</v>
      </c>
      <c r="R158" s="122">
        <f t="shared" si="39"/>
        <v>0</v>
      </c>
    </row>
    <row r="159" spans="2:18">
      <c r="B159" s="121">
        <v>132</v>
      </c>
      <c r="C159" s="119">
        <f t="shared" si="28"/>
        <v>2081.4964194673003</v>
      </c>
      <c r="D159" s="121" t="str">
        <f t="shared" si="29"/>
        <v>Sun</v>
      </c>
      <c r="E159" s="121">
        <f t="shared" si="30"/>
        <v>1367</v>
      </c>
      <c r="F159" s="119">
        <f t="shared" si="31"/>
        <v>614.17776640547606</v>
      </c>
      <c r="G159" s="122">
        <f t="shared" si="32"/>
        <v>0.85989354107533278</v>
      </c>
      <c r="H159" s="122">
        <f>0</f>
        <v>0</v>
      </c>
      <c r="I159" s="122">
        <f t="shared" si="33"/>
        <v>0.27</v>
      </c>
      <c r="J159" s="122">
        <f t="shared" si="27"/>
        <v>0.27</v>
      </c>
      <c r="K159" s="122">
        <f t="shared" si="27"/>
        <v>0.27</v>
      </c>
      <c r="L159" s="122">
        <f t="shared" si="27"/>
        <v>0.27</v>
      </c>
      <c r="M159" s="122">
        <f t="shared" si="34"/>
        <v>0</v>
      </c>
      <c r="N159" s="122">
        <f t="shared" si="35"/>
        <v>0.46666666666666667</v>
      </c>
      <c r="O159" s="122">
        <f t="shared" si="36"/>
        <v>0.53333333333333333</v>
      </c>
      <c r="P159" s="122">
        <f t="shared" si="37"/>
        <v>0</v>
      </c>
      <c r="Q159" s="122">
        <f t="shared" si="38"/>
        <v>0</v>
      </c>
      <c r="R159" s="122">
        <f t="shared" si="39"/>
        <v>0</v>
      </c>
    </row>
    <row r="160" spans="2:18">
      <c r="B160" s="121">
        <v>133</v>
      </c>
      <c r="C160" s="119">
        <f t="shared" si="28"/>
        <v>2097.2653317359918</v>
      </c>
      <c r="D160" s="121" t="str">
        <f t="shared" si="29"/>
        <v>Sun</v>
      </c>
      <c r="E160" s="121">
        <f t="shared" si="30"/>
        <v>1367</v>
      </c>
      <c r="F160" s="119">
        <f t="shared" si="31"/>
        <v>614.17776640547606</v>
      </c>
      <c r="G160" s="122">
        <f t="shared" si="32"/>
        <v>0.85989354107533278</v>
      </c>
      <c r="H160" s="122">
        <f>0</f>
        <v>0</v>
      </c>
      <c r="I160" s="122">
        <f t="shared" si="33"/>
        <v>0.27</v>
      </c>
      <c r="J160" s="122">
        <f t="shared" si="27"/>
        <v>0.27</v>
      </c>
      <c r="K160" s="122">
        <f t="shared" si="27"/>
        <v>0.27</v>
      </c>
      <c r="L160" s="122">
        <f t="shared" si="27"/>
        <v>0.27</v>
      </c>
      <c r="M160" s="122">
        <f t="shared" si="34"/>
        <v>0</v>
      </c>
      <c r="N160" s="122">
        <f t="shared" si="35"/>
        <v>0.4777777777777778</v>
      </c>
      <c r="O160" s="122">
        <f t="shared" si="36"/>
        <v>0.52222222222222214</v>
      </c>
      <c r="P160" s="122">
        <f t="shared" si="37"/>
        <v>0</v>
      </c>
      <c r="Q160" s="122">
        <f t="shared" si="38"/>
        <v>0</v>
      </c>
      <c r="R160" s="122">
        <f t="shared" si="39"/>
        <v>0</v>
      </c>
    </row>
    <row r="161" spans="2:18">
      <c r="B161" s="121">
        <v>134</v>
      </c>
      <c r="C161" s="119">
        <f t="shared" si="28"/>
        <v>2113.0342440046834</v>
      </c>
      <c r="D161" s="121" t="str">
        <f t="shared" si="29"/>
        <v>Sun</v>
      </c>
      <c r="E161" s="121">
        <f t="shared" si="30"/>
        <v>1367</v>
      </c>
      <c r="F161" s="119">
        <f t="shared" si="31"/>
        <v>614.17776640547606</v>
      </c>
      <c r="G161" s="122">
        <f t="shared" si="32"/>
        <v>0.85989354107533278</v>
      </c>
      <c r="H161" s="122">
        <f>0</f>
        <v>0</v>
      </c>
      <c r="I161" s="122">
        <f t="shared" si="33"/>
        <v>0.27</v>
      </c>
      <c r="J161" s="122">
        <f t="shared" si="27"/>
        <v>0.27</v>
      </c>
      <c r="K161" s="122">
        <f t="shared" si="27"/>
        <v>0.27</v>
      </c>
      <c r="L161" s="122">
        <f t="shared" si="27"/>
        <v>0.27</v>
      </c>
      <c r="M161" s="122">
        <f t="shared" si="34"/>
        <v>0</v>
      </c>
      <c r="N161" s="122">
        <f t="shared" si="35"/>
        <v>0.48888888888888887</v>
      </c>
      <c r="O161" s="122">
        <f t="shared" si="36"/>
        <v>0.51111111111111107</v>
      </c>
      <c r="P161" s="122">
        <f t="shared" si="37"/>
        <v>0</v>
      </c>
      <c r="Q161" s="122">
        <f t="shared" si="38"/>
        <v>0</v>
      </c>
      <c r="R161" s="122">
        <f t="shared" si="39"/>
        <v>0</v>
      </c>
    </row>
    <row r="162" spans="2:18">
      <c r="B162" s="121">
        <v>135</v>
      </c>
      <c r="C162" s="119">
        <f t="shared" si="28"/>
        <v>2128.803156273375</v>
      </c>
      <c r="D162" s="121" t="str">
        <f t="shared" si="29"/>
        <v>Sun</v>
      </c>
      <c r="E162" s="121">
        <f t="shared" si="30"/>
        <v>1367</v>
      </c>
      <c r="F162" s="119">
        <f t="shared" si="31"/>
        <v>614.17776640547606</v>
      </c>
      <c r="G162" s="122">
        <f t="shared" si="32"/>
        <v>0.85989354107533278</v>
      </c>
      <c r="H162" s="122">
        <f>0</f>
        <v>0</v>
      </c>
      <c r="I162" s="122">
        <f t="shared" si="33"/>
        <v>0.27</v>
      </c>
      <c r="J162" s="122">
        <f t="shared" si="27"/>
        <v>0.27</v>
      </c>
      <c r="K162" s="122">
        <f t="shared" si="27"/>
        <v>0.27</v>
      </c>
      <c r="L162" s="122">
        <f t="shared" si="27"/>
        <v>0.27</v>
      </c>
      <c r="M162" s="122">
        <f t="shared" si="34"/>
        <v>0</v>
      </c>
      <c r="N162" s="122">
        <f t="shared" si="35"/>
        <v>0.5</v>
      </c>
      <c r="O162" s="122">
        <f t="shared" si="36"/>
        <v>0.5</v>
      </c>
      <c r="P162" s="122">
        <f t="shared" si="37"/>
        <v>0</v>
      </c>
      <c r="Q162" s="122">
        <f t="shared" si="38"/>
        <v>0</v>
      </c>
      <c r="R162" s="122">
        <f t="shared" si="39"/>
        <v>0</v>
      </c>
    </row>
    <row r="163" spans="2:18">
      <c r="B163" s="121">
        <v>136</v>
      </c>
      <c r="C163" s="119">
        <f t="shared" si="28"/>
        <v>2144.572068542067</v>
      </c>
      <c r="D163" s="121" t="str">
        <f t="shared" si="29"/>
        <v>Sun</v>
      </c>
      <c r="E163" s="121">
        <f t="shared" si="30"/>
        <v>1367</v>
      </c>
      <c r="F163" s="119">
        <f t="shared" si="31"/>
        <v>614.17776640547606</v>
      </c>
      <c r="G163" s="122">
        <f t="shared" si="32"/>
        <v>0.85989354107533278</v>
      </c>
      <c r="H163" s="122">
        <f>0</f>
        <v>0</v>
      </c>
      <c r="I163" s="122">
        <f t="shared" si="33"/>
        <v>0.27</v>
      </c>
      <c r="J163" s="122">
        <f t="shared" si="27"/>
        <v>0.27</v>
      </c>
      <c r="K163" s="122">
        <f t="shared" si="27"/>
        <v>0.27</v>
      </c>
      <c r="L163" s="122">
        <f t="shared" si="27"/>
        <v>0.27</v>
      </c>
      <c r="M163" s="122">
        <f t="shared" si="34"/>
        <v>0</v>
      </c>
      <c r="N163" s="122">
        <f t="shared" si="35"/>
        <v>0.51111111111111107</v>
      </c>
      <c r="O163" s="122">
        <f t="shared" si="36"/>
        <v>0.48888888888888893</v>
      </c>
      <c r="P163" s="122">
        <f t="shared" si="37"/>
        <v>0</v>
      </c>
      <c r="Q163" s="122">
        <f t="shared" si="38"/>
        <v>0</v>
      </c>
      <c r="R163" s="122">
        <f t="shared" si="39"/>
        <v>0</v>
      </c>
    </row>
    <row r="164" spans="2:18">
      <c r="B164" s="121">
        <v>137</v>
      </c>
      <c r="C164" s="119">
        <f t="shared" si="28"/>
        <v>2160.3409808107585</v>
      </c>
      <c r="D164" s="121" t="str">
        <f t="shared" si="29"/>
        <v>Sun</v>
      </c>
      <c r="E164" s="121">
        <f t="shared" si="30"/>
        <v>1367</v>
      </c>
      <c r="F164" s="119">
        <f t="shared" si="31"/>
        <v>614.17776640547606</v>
      </c>
      <c r="G164" s="122">
        <f t="shared" si="32"/>
        <v>0.85989354107533278</v>
      </c>
      <c r="H164" s="122">
        <f>0</f>
        <v>0</v>
      </c>
      <c r="I164" s="122">
        <f t="shared" si="33"/>
        <v>0.27</v>
      </c>
      <c r="J164" s="122">
        <f t="shared" si="27"/>
        <v>0.27</v>
      </c>
      <c r="K164" s="122">
        <f t="shared" si="27"/>
        <v>0.27</v>
      </c>
      <c r="L164" s="122">
        <f t="shared" si="27"/>
        <v>0.27</v>
      </c>
      <c r="M164" s="122">
        <f t="shared" si="34"/>
        <v>0</v>
      </c>
      <c r="N164" s="122">
        <f t="shared" si="35"/>
        <v>0.52222222222222225</v>
      </c>
      <c r="O164" s="122">
        <f t="shared" si="36"/>
        <v>0.47777777777777775</v>
      </c>
      <c r="P164" s="122">
        <f t="shared" si="37"/>
        <v>0</v>
      </c>
      <c r="Q164" s="122">
        <f t="shared" si="38"/>
        <v>0</v>
      </c>
      <c r="R164" s="122">
        <f t="shared" si="39"/>
        <v>0</v>
      </c>
    </row>
    <row r="165" spans="2:18">
      <c r="B165" s="121">
        <v>138</v>
      </c>
      <c r="C165" s="119">
        <f t="shared" si="28"/>
        <v>2176.1098930794501</v>
      </c>
      <c r="D165" s="121" t="str">
        <f t="shared" si="29"/>
        <v>Sun</v>
      </c>
      <c r="E165" s="121">
        <f t="shared" si="30"/>
        <v>1367</v>
      </c>
      <c r="F165" s="119">
        <f t="shared" si="31"/>
        <v>614.17776640547606</v>
      </c>
      <c r="G165" s="122">
        <f t="shared" si="32"/>
        <v>0.85989354107533278</v>
      </c>
      <c r="H165" s="122">
        <f>0</f>
        <v>0</v>
      </c>
      <c r="I165" s="122">
        <f t="shared" si="33"/>
        <v>0.27</v>
      </c>
      <c r="J165" s="122">
        <f t="shared" si="27"/>
        <v>0.27</v>
      </c>
      <c r="K165" s="122">
        <f t="shared" si="27"/>
        <v>0.27</v>
      </c>
      <c r="L165" s="122">
        <f t="shared" si="27"/>
        <v>0.27</v>
      </c>
      <c r="M165" s="122">
        <f t="shared" si="34"/>
        <v>0</v>
      </c>
      <c r="N165" s="122">
        <f t="shared" si="35"/>
        <v>0.53333333333333333</v>
      </c>
      <c r="O165" s="122">
        <f t="shared" si="36"/>
        <v>0.46666666666666667</v>
      </c>
      <c r="P165" s="122">
        <f t="shared" si="37"/>
        <v>0</v>
      </c>
      <c r="Q165" s="122">
        <f t="shared" si="38"/>
        <v>0</v>
      </c>
      <c r="R165" s="122">
        <f t="shared" si="39"/>
        <v>0</v>
      </c>
    </row>
    <row r="166" spans="2:18">
      <c r="B166" s="121">
        <v>139</v>
      </c>
      <c r="C166" s="119">
        <f t="shared" si="28"/>
        <v>2191.8788053481421</v>
      </c>
      <c r="D166" s="121" t="str">
        <f t="shared" si="29"/>
        <v>Sun</v>
      </c>
      <c r="E166" s="121">
        <f t="shared" si="30"/>
        <v>1367</v>
      </c>
      <c r="F166" s="119">
        <f t="shared" si="31"/>
        <v>614.17776640547606</v>
      </c>
      <c r="G166" s="122">
        <f t="shared" si="32"/>
        <v>0.85989354107533278</v>
      </c>
      <c r="H166" s="122">
        <f>0</f>
        <v>0</v>
      </c>
      <c r="I166" s="122">
        <f t="shared" si="33"/>
        <v>0.27</v>
      </c>
      <c r="J166" s="122">
        <f t="shared" si="27"/>
        <v>0.27</v>
      </c>
      <c r="K166" s="122">
        <f t="shared" si="27"/>
        <v>0.27</v>
      </c>
      <c r="L166" s="122">
        <f t="shared" si="27"/>
        <v>0.27</v>
      </c>
      <c r="M166" s="122">
        <f t="shared" si="34"/>
        <v>0</v>
      </c>
      <c r="N166" s="122">
        <f t="shared" si="35"/>
        <v>0.5444444444444444</v>
      </c>
      <c r="O166" s="122">
        <f t="shared" si="36"/>
        <v>0.4555555555555556</v>
      </c>
      <c r="P166" s="122">
        <f t="shared" si="37"/>
        <v>0</v>
      </c>
      <c r="Q166" s="122">
        <f t="shared" si="38"/>
        <v>0</v>
      </c>
      <c r="R166" s="122">
        <f t="shared" si="39"/>
        <v>0</v>
      </c>
    </row>
    <row r="167" spans="2:18">
      <c r="B167" s="121">
        <v>140</v>
      </c>
      <c r="C167" s="119">
        <f t="shared" si="28"/>
        <v>2207.6477176168337</v>
      </c>
      <c r="D167" s="121" t="str">
        <f t="shared" si="29"/>
        <v>Sun</v>
      </c>
      <c r="E167" s="121">
        <f t="shared" si="30"/>
        <v>1367</v>
      </c>
      <c r="F167" s="119">
        <f t="shared" si="31"/>
        <v>614.17776640547606</v>
      </c>
      <c r="G167" s="122">
        <f t="shared" si="32"/>
        <v>0.85989354107533278</v>
      </c>
      <c r="H167" s="122">
        <f>0</f>
        <v>0</v>
      </c>
      <c r="I167" s="122">
        <f t="shared" si="33"/>
        <v>0.27</v>
      </c>
      <c r="J167" s="122">
        <f t="shared" si="27"/>
        <v>0.27</v>
      </c>
      <c r="K167" s="122">
        <f t="shared" si="27"/>
        <v>0.27</v>
      </c>
      <c r="L167" s="122">
        <f t="shared" si="27"/>
        <v>0.27</v>
      </c>
      <c r="M167" s="122">
        <f t="shared" si="34"/>
        <v>0</v>
      </c>
      <c r="N167" s="122">
        <f t="shared" si="35"/>
        <v>0.55555555555555558</v>
      </c>
      <c r="O167" s="122">
        <f t="shared" si="36"/>
        <v>0.44444444444444442</v>
      </c>
      <c r="P167" s="122">
        <f t="shared" si="37"/>
        <v>0</v>
      </c>
      <c r="Q167" s="122">
        <f t="shared" si="38"/>
        <v>0</v>
      </c>
      <c r="R167" s="122">
        <f t="shared" si="39"/>
        <v>0</v>
      </c>
    </row>
    <row r="168" spans="2:18">
      <c r="B168" s="121">
        <v>141</v>
      </c>
      <c r="C168" s="119">
        <f t="shared" si="28"/>
        <v>2223.4166298855253</v>
      </c>
      <c r="D168" s="121" t="str">
        <f t="shared" si="29"/>
        <v>Sun</v>
      </c>
      <c r="E168" s="121">
        <f t="shared" si="30"/>
        <v>1367</v>
      </c>
      <c r="F168" s="119">
        <f t="shared" si="31"/>
        <v>614.17776640547606</v>
      </c>
      <c r="G168" s="122">
        <f t="shared" si="32"/>
        <v>0.85989354107533278</v>
      </c>
      <c r="H168" s="122">
        <f>0</f>
        <v>0</v>
      </c>
      <c r="I168" s="122">
        <f t="shared" si="33"/>
        <v>0.27</v>
      </c>
      <c r="J168" s="122">
        <f t="shared" si="27"/>
        <v>0.27</v>
      </c>
      <c r="K168" s="122">
        <f t="shared" si="27"/>
        <v>0.27</v>
      </c>
      <c r="L168" s="122">
        <f t="shared" si="27"/>
        <v>0.27</v>
      </c>
      <c r="M168" s="122">
        <f t="shared" si="34"/>
        <v>0</v>
      </c>
      <c r="N168" s="122">
        <f t="shared" si="35"/>
        <v>0.56666666666666665</v>
      </c>
      <c r="O168" s="122">
        <f t="shared" si="36"/>
        <v>0.43333333333333335</v>
      </c>
      <c r="P168" s="122">
        <f t="shared" si="37"/>
        <v>0</v>
      </c>
      <c r="Q168" s="122">
        <f t="shared" si="38"/>
        <v>0</v>
      </c>
      <c r="R168" s="122">
        <f t="shared" si="39"/>
        <v>0</v>
      </c>
    </row>
    <row r="169" spans="2:18">
      <c r="B169" s="121">
        <v>142</v>
      </c>
      <c r="C169" s="119">
        <f t="shared" si="28"/>
        <v>2239.1855421542173</v>
      </c>
      <c r="D169" s="121" t="str">
        <f t="shared" si="29"/>
        <v>Sun</v>
      </c>
      <c r="E169" s="121">
        <f t="shared" si="30"/>
        <v>1367</v>
      </c>
      <c r="F169" s="119">
        <f t="shared" si="31"/>
        <v>614.17776640547606</v>
      </c>
      <c r="G169" s="122">
        <f t="shared" si="32"/>
        <v>0.85989354107533278</v>
      </c>
      <c r="H169" s="122">
        <f>0</f>
        <v>0</v>
      </c>
      <c r="I169" s="122">
        <f t="shared" si="33"/>
        <v>0.27</v>
      </c>
      <c r="J169" s="122">
        <f t="shared" si="27"/>
        <v>0.27</v>
      </c>
      <c r="K169" s="122">
        <f t="shared" si="27"/>
        <v>0.27</v>
      </c>
      <c r="L169" s="122">
        <f t="shared" si="27"/>
        <v>0.27</v>
      </c>
      <c r="M169" s="122">
        <f t="shared" si="34"/>
        <v>0</v>
      </c>
      <c r="N169" s="122">
        <f t="shared" si="35"/>
        <v>0.57777777777777772</v>
      </c>
      <c r="O169" s="122">
        <f t="shared" si="36"/>
        <v>0.42222222222222228</v>
      </c>
      <c r="P169" s="122">
        <f t="shared" si="37"/>
        <v>0</v>
      </c>
      <c r="Q169" s="122">
        <f t="shared" si="38"/>
        <v>0</v>
      </c>
      <c r="R169" s="122">
        <f t="shared" si="39"/>
        <v>0</v>
      </c>
    </row>
    <row r="170" spans="2:18">
      <c r="B170" s="121">
        <v>143</v>
      </c>
      <c r="C170" s="119">
        <f t="shared" si="28"/>
        <v>2254.9544544229088</v>
      </c>
      <c r="D170" s="121" t="str">
        <f t="shared" si="29"/>
        <v>Sun</v>
      </c>
      <c r="E170" s="121">
        <f t="shared" si="30"/>
        <v>1367</v>
      </c>
      <c r="F170" s="119">
        <f t="shared" si="31"/>
        <v>614.17776640547606</v>
      </c>
      <c r="G170" s="122">
        <f t="shared" si="32"/>
        <v>0.85989354107533278</v>
      </c>
      <c r="H170" s="122">
        <f>0</f>
        <v>0</v>
      </c>
      <c r="I170" s="122">
        <f t="shared" si="33"/>
        <v>0.27</v>
      </c>
      <c r="J170" s="122">
        <f t="shared" si="27"/>
        <v>0.27</v>
      </c>
      <c r="K170" s="122">
        <f t="shared" si="27"/>
        <v>0.27</v>
      </c>
      <c r="L170" s="122">
        <f t="shared" si="27"/>
        <v>0.27</v>
      </c>
      <c r="M170" s="122">
        <f t="shared" si="34"/>
        <v>0</v>
      </c>
      <c r="N170" s="122">
        <f t="shared" si="35"/>
        <v>0.58888888888888891</v>
      </c>
      <c r="O170" s="122">
        <f t="shared" si="36"/>
        <v>0.41111111111111109</v>
      </c>
      <c r="P170" s="122">
        <f t="shared" si="37"/>
        <v>0</v>
      </c>
      <c r="Q170" s="122">
        <f t="shared" si="38"/>
        <v>0</v>
      </c>
      <c r="R170" s="122">
        <f t="shared" si="39"/>
        <v>0</v>
      </c>
    </row>
    <row r="171" spans="2:18">
      <c r="B171" s="121">
        <v>144</v>
      </c>
      <c r="C171" s="119">
        <f t="shared" si="28"/>
        <v>2270.7233666916004</v>
      </c>
      <c r="D171" s="121" t="str">
        <f t="shared" si="29"/>
        <v>Sun</v>
      </c>
      <c r="E171" s="121">
        <f t="shared" si="30"/>
        <v>1367</v>
      </c>
      <c r="F171" s="119">
        <f t="shared" si="31"/>
        <v>614.17776640547606</v>
      </c>
      <c r="G171" s="122">
        <f t="shared" si="32"/>
        <v>0.85989354107533278</v>
      </c>
      <c r="H171" s="122">
        <f>0</f>
        <v>0</v>
      </c>
      <c r="I171" s="122">
        <f t="shared" si="33"/>
        <v>0.27</v>
      </c>
      <c r="J171" s="122">
        <f t="shared" si="27"/>
        <v>0.27</v>
      </c>
      <c r="K171" s="122">
        <f t="shared" si="27"/>
        <v>0.27</v>
      </c>
      <c r="L171" s="122">
        <f t="shared" si="27"/>
        <v>0.27</v>
      </c>
      <c r="M171" s="122">
        <f t="shared" si="34"/>
        <v>0</v>
      </c>
      <c r="N171" s="122">
        <f t="shared" si="35"/>
        <v>0.6</v>
      </c>
      <c r="O171" s="122">
        <f t="shared" si="36"/>
        <v>0.4</v>
      </c>
      <c r="P171" s="122">
        <f t="shared" si="37"/>
        <v>0</v>
      </c>
      <c r="Q171" s="122">
        <f t="shared" si="38"/>
        <v>0</v>
      </c>
      <c r="R171" s="122">
        <f t="shared" si="39"/>
        <v>0</v>
      </c>
    </row>
    <row r="172" spans="2:18">
      <c r="B172" s="121">
        <v>145</v>
      </c>
      <c r="C172" s="119">
        <f t="shared" si="28"/>
        <v>2286.492278960292</v>
      </c>
      <c r="D172" s="121" t="str">
        <f t="shared" si="29"/>
        <v>Sun</v>
      </c>
      <c r="E172" s="121">
        <f t="shared" si="30"/>
        <v>1367</v>
      </c>
      <c r="F172" s="119">
        <f t="shared" si="31"/>
        <v>614.17776640547606</v>
      </c>
      <c r="G172" s="122">
        <f t="shared" si="32"/>
        <v>0.85989354107533278</v>
      </c>
      <c r="H172" s="122">
        <f>0</f>
        <v>0</v>
      </c>
      <c r="I172" s="122">
        <f t="shared" si="33"/>
        <v>0.27</v>
      </c>
      <c r="J172" s="122">
        <f t="shared" si="27"/>
        <v>0.27</v>
      </c>
      <c r="K172" s="122">
        <f t="shared" si="27"/>
        <v>0.27</v>
      </c>
      <c r="L172" s="122">
        <f t="shared" si="27"/>
        <v>0.27</v>
      </c>
      <c r="M172" s="122">
        <f t="shared" si="34"/>
        <v>0</v>
      </c>
      <c r="N172" s="122">
        <f t="shared" si="35"/>
        <v>0.61111111111111116</v>
      </c>
      <c r="O172" s="122">
        <f t="shared" si="36"/>
        <v>0.38888888888888884</v>
      </c>
      <c r="P172" s="122">
        <f t="shared" si="37"/>
        <v>0</v>
      </c>
      <c r="Q172" s="122">
        <f t="shared" si="38"/>
        <v>0</v>
      </c>
      <c r="R172" s="122">
        <f t="shared" si="39"/>
        <v>0</v>
      </c>
    </row>
    <row r="173" spans="2:18">
      <c r="B173" s="121">
        <v>146</v>
      </c>
      <c r="C173" s="119">
        <f t="shared" si="28"/>
        <v>2302.261191228984</v>
      </c>
      <c r="D173" s="121" t="str">
        <f t="shared" si="29"/>
        <v>Sun</v>
      </c>
      <c r="E173" s="121">
        <f t="shared" si="30"/>
        <v>1367</v>
      </c>
      <c r="F173" s="119">
        <f t="shared" si="31"/>
        <v>614.17776640547606</v>
      </c>
      <c r="G173" s="122">
        <f t="shared" si="32"/>
        <v>0.85989354107533278</v>
      </c>
      <c r="H173" s="122">
        <f>0</f>
        <v>0</v>
      </c>
      <c r="I173" s="122">
        <f t="shared" si="33"/>
        <v>0.27</v>
      </c>
      <c r="J173" s="122">
        <f t="shared" si="27"/>
        <v>0.27</v>
      </c>
      <c r="K173" s="122">
        <f t="shared" si="27"/>
        <v>0.27</v>
      </c>
      <c r="L173" s="122">
        <f t="shared" si="27"/>
        <v>0.27</v>
      </c>
      <c r="M173" s="122">
        <f t="shared" si="34"/>
        <v>0</v>
      </c>
      <c r="N173" s="122">
        <f t="shared" si="35"/>
        <v>0.62222222222222223</v>
      </c>
      <c r="O173" s="122">
        <f t="shared" si="36"/>
        <v>0.37777777777777777</v>
      </c>
      <c r="P173" s="122">
        <f t="shared" si="37"/>
        <v>0</v>
      </c>
      <c r="Q173" s="122">
        <f t="shared" si="38"/>
        <v>0</v>
      </c>
      <c r="R173" s="122">
        <f t="shared" si="39"/>
        <v>0</v>
      </c>
    </row>
    <row r="174" spans="2:18">
      <c r="B174" s="121">
        <v>147</v>
      </c>
      <c r="C174" s="119">
        <f t="shared" si="28"/>
        <v>2318.0301034976756</v>
      </c>
      <c r="D174" s="121" t="str">
        <f t="shared" si="29"/>
        <v>Sun</v>
      </c>
      <c r="E174" s="121">
        <f t="shared" si="30"/>
        <v>1367</v>
      </c>
      <c r="F174" s="119">
        <f t="shared" si="31"/>
        <v>614.17776640547606</v>
      </c>
      <c r="G174" s="122">
        <f t="shared" si="32"/>
        <v>0.85989354107533278</v>
      </c>
      <c r="H174" s="122">
        <f>0</f>
        <v>0</v>
      </c>
      <c r="I174" s="122">
        <f t="shared" si="33"/>
        <v>0.27</v>
      </c>
      <c r="J174" s="122">
        <f t="shared" si="27"/>
        <v>0.27</v>
      </c>
      <c r="K174" s="122">
        <f t="shared" si="27"/>
        <v>0.27</v>
      </c>
      <c r="L174" s="122">
        <f t="shared" si="27"/>
        <v>0.27</v>
      </c>
      <c r="M174" s="122">
        <f t="shared" si="34"/>
        <v>0</v>
      </c>
      <c r="N174" s="122">
        <f t="shared" si="35"/>
        <v>0.6333333333333333</v>
      </c>
      <c r="O174" s="122">
        <f t="shared" si="36"/>
        <v>0.3666666666666667</v>
      </c>
      <c r="P174" s="122">
        <f t="shared" si="37"/>
        <v>0</v>
      </c>
      <c r="Q174" s="122">
        <f t="shared" si="38"/>
        <v>0</v>
      </c>
      <c r="R174" s="122">
        <f t="shared" si="39"/>
        <v>0</v>
      </c>
    </row>
    <row r="175" spans="2:18">
      <c r="B175" s="121">
        <v>148</v>
      </c>
      <c r="C175" s="119">
        <f t="shared" si="28"/>
        <v>2333.7990157663671</v>
      </c>
      <c r="D175" s="121" t="str">
        <f t="shared" si="29"/>
        <v>Sun</v>
      </c>
      <c r="E175" s="121">
        <f t="shared" si="30"/>
        <v>1367</v>
      </c>
      <c r="F175" s="119">
        <f t="shared" si="31"/>
        <v>614.17776640547606</v>
      </c>
      <c r="G175" s="122">
        <f t="shared" si="32"/>
        <v>0.85989354107533278</v>
      </c>
      <c r="H175" s="122">
        <f>0</f>
        <v>0</v>
      </c>
      <c r="I175" s="122">
        <f t="shared" si="33"/>
        <v>0.27</v>
      </c>
      <c r="J175" s="122">
        <f t="shared" si="27"/>
        <v>0.27</v>
      </c>
      <c r="K175" s="122">
        <f t="shared" si="27"/>
        <v>0.27</v>
      </c>
      <c r="L175" s="122">
        <f t="shared" si="27"/>
        <v>0.27</v>
      </c>
      <c r="M175" s="122">
        <f t="shared" si="34"/>
        <v>0</v>
      </c>
      <c r="N175" s="122">
        <f t="shared" si="35"/>
        <v>0.64444444444444449</v>
      </c>
      <c r="O175" s="122">
        <f t="shared" si="36"/>
        <v>0.35555555555555551</v>
      </c>
      <c r="P175" s="122">
        <f t="shared" si="37"/>
        <v>0</v>
      </c>
      <c r="Q175" s="122">
        <f t="shared" si="38"/>
        <v>0</v>
      </c>
      <c r="R175" s="122">
        <f t="shared" si="39"/>
        <v>0</v>
      </c>
    </row>
    <row r="176" spans="2:18">
      <c r="B176" s="121">
        <v>149</v>
      </c>
      <c r="C176" s="119">
        <f t="shared" si="28"/>
        <v>2349.5679280350587</v>
      </c>
      <c r="D176" s="121" t="str">
        <f t="shared" si="29"/>
        <v>Sun</v>
      </c>
      <c r="E176" s="121">
        <f t="shared" si="30"/>
        <v>1367</v>
      </c>
      <c r="F176" s="119">
        <f t="shared" si="31"/>
        <v>614.17776640547606</v>
      </c>
      <c r="G176" s="122">
        <f t="shared" si="32"/>
        <v>0.85989354107533278</v>
      </c>
      <c r="H176" s="122">
        <f>0</f>
        <v>0</v>
      </c>
      <c r="I176" s="122">
        <f t="shared" si="33"/>
        <v>0.27</v>
      </c>
      <c r="J176" s="122">
        <f t="shared" si="27"/>
        <v>0.27</v>
      </c>
      <c r="K176" s="122">
        <f t="shared" si="27"/>
        <v>0.27</v>
      </c>
      <c r="L176" s="122">
        <f t="shared" si="27"/>
        <v>0.27</v>
      </c>
      <c r="M176" s="122">
        <f t="shared" si="34"/>
        <v>0</v>
      </c>
      <c r="N176" s="122">
        <f t="shared" si="35"/>
        <v>0.65555555555555556</v>
      </c>
      <c r="O176" s="122">
        <f t="shared" si="36"/>
        <v>0.34444444444444444</v>
      </c>
      <c r="P176" s="122">
        <f t="shared" si="37"/>
        <v>0</v>
      </c>
      <c r="Q176" s="122">
        <f t="shared" si="38"/>
        <v>0</v>
      </c>
      <c r="R176" s="122">
        <f t="shared" si="39"/>
        <v>0</v>
      </c>
    </row>
    <row r="177" spans="2:18">
      <c r="B177" s="121">
        <v>150</v>
      </c>
      <c r="C177" s="119">
        <f t="shared" si="28"/>
        <v>2365.3368403037503</v>
      </c>
      <c r="D177" s="121" t="str">
        <f t="shared" si="29"/>
        <v>Sun</v>
      </c>
      <c r="E177" s="121">
        <f t="shared" si="30"/>
        <v>1367</v>
      </c>
      <c r="F177" s="119">
        <f t="shared" si="31"/>
        <v>614.17776640547606</v>
      </c>
      <c r="G177" s="122">
        <f t="shared" si="32"/>
        <v>0.85989354107533278</v>
      </c>
      <c r="H177" s="122">
        <f>0</f>
        <v>0</v>
      </c>
      <c r="I177" s="122">
        <f t="shared" si="33"/>
        <v>0.27</v>
      </c>
      <c r="J177" s="122">
        <f t="shared" si="27"/>
        <v>0.27</v>
      </c>
      <c r="K177" s="122">
        <f t="shared" si="27"/>
        <v>0.27</v>
      </c>
      <c r="L177" s="122">
        <f t="shared" si="27"/>
        <v>0.27</v>
      </c>
      <c r="M177" s="122">
        <f t="shared" si="34"/>
        <v>0</v>
      </c>
      <c r="N177" s="122">
        <f t="shared" si="35"/>
        <v>0.66666666666666663</v>
      </c>
      <c r="O177" s="122">
        <f t="shared" si="36"/>
        <v>0.33333333333333337</v>
      </c>
      <c r="P177" s="122">
        <f t="shared" si="37"/>
        <v>0</v>
      </c>
      <c r="Q177" s="122">
        <f t="shared" si="38"/>
        <v>0</v>
      </c>
      <c r="R177" s="122">
        <f t="shared" si="39"/>
        <v>0</v>
      </c>
    </row>
    <row r="178" spans="2:18">
      <c r="B178" s="121">
        <v>151</v>
      </c>
      <c r="C178" s="119">
        <f t="shared" si="28"/>
        <v>2381.1057525724418</v>
      </c>
      <c r="D178" s="121" t="str">
        <f t="shared" si="29"/>
        <v>Sun</v>
      </c>
      <c r="E178" s="121">
        <f t="shared" si="30"/>
        <v>1367</v>
      </c>
      <c r="F178" s="119">
        <f t="shared" si="31"/>
        <v>614.17776640547606</v>
      </c>
      <c r="G178" s="122">
        <f t="shared" si="32"/>
        <v>0.85989354107533278</v>
      </c>
      <c r="H178" s="122">
        <f>0</f>
        <v>0</v>
      </c>
      <c r="I178" s="122">
        <f t="shared" si="33"/>
        <v>0.27</v>
      </c>
      <c r="J178" s="122">
        <f t="shared" si="27"/>
        <v>0.27</v>
      </c>
      <c r="K178" s="122">
        <f t="shared" si="27"/>
        <v>0.27</v>
      </c>
      <c r="L178" s="122">
        <f t="shared" si="27"/>
        <v>0.27</v>
      </c>
      <c r="M178" s="122">
        <f t="shared" si="34"/>
        <v>0</v>
      </c>
      <c r="N178" s="122">
        <f t="shared" si="35"/>
        <v>0.67777777777777781</v>
      </c>
      <c r="O178" s="122">
        <f t="shared" si="36"/>
        <v>0.32222222222222219</v>
      </c>
      <c r="P178" s="122">
        <f t="shared" si="37"/>
        <v>0</v>
      </c>
      <c r="Q178" s="122">
        <f t="shared" si="38"/>
        <v>0</v>
      </c>
      <c r="R178" s="122">
        <f t="shared" si="39"/>
        <v>0</v>
      </c>
    </row>
    <row r="179" spans="2:18">
      <c r="B179" s="121">
        <v>152</v>
      </c>
      <c r="C179" s="119">
        <f t="shared" si="28"/>
        <v>2396.8746648411338</v>
      </c>
      <c r="D179" s="121" t="str">
        <f t="shared" si="29"/>
        <v>Sun</v>
      </c>
      <c r="E179" s="121">
        <f t="shared" si="30"/>
        <v>1367</v>
      </c>
      <c r="F179" s="119">
        <f t="shared" si="31"/>
        <v>614.17776640547606</v>
      </c>
      <c r="G179" s="122">
        <f t="shared" si="32"/>
        <v>0.85989354107533278</v>
      </c>
      <c r="H179" s="122">
        <f>0</f>
        <v>0</v>
      </c>
      <c r="I179" s="122">
        <f t="shared" si="33"/>
        <v>0.27</v>
      </c>
      <c r="J179" s="122">
        <f t="shared" si="27"/>
        <v>0.27</v>
      </c>
      <c r="K179" s="122">
        <f t="shared" si="27"/>
        <v>0.27</v>
      </c>
      <c r="L179" s="122">
        <f t="shared" si="27"/>
        <v>0.27</v>
      </c>
      <c r="M179" s="122">
        <f t="shared" si="34"/>
        <v>0</v>
      </c>
      <c r="N179" s="122">
        <f t="shared" si="35"/>
        <v>0.68888888888888888</v>
      </c>
      <c r="O179" s="122">
        <f t="shared" si="36"/>
        <v>0.31111111111111112</v>
      </c>
      <c r="P179" s="122">
        <f t="shared" si="37"/>
        <v>0</v>
      </c>
      <c r="Q179" s="122">
        <f t="shared" si="38"/>
        <v>0</v>
      </c>
      <c r="R179" s="122">
        <f t="shared" si="39"/>
        <v>0</v>
      </c>
    </row>
    <row r="180" spans="2:18">
      <c r="B180" s="121">
        <v>153</v>
      </c>
      <c r="C180" s="119">
        <f t="shared" si="28"/>
        <v>2412.6435771098254</v>
      </c>
      <c r="D180" s="121" t="str">
        <f t="shared" si="29"/>
        <v>Sun</v>
      </c>
      <c r="E180" s="121">
        <f t="shared" si="30"/>
        <v>1367</v>
      </c>
      <c r="F180" s="119">
        <f t="shared" si="31"/>
        <v>614.17776640547606</v>
      </c>
      <c r="G180" s="122">
        <f t="shared" si="32"/>
        <v>0.85989354107533278</v>
      </c>
      <c r="H180" s="122">
        <f>0</f>
        <v>0</v>
      </c>
      <c r="I180" s="122">
        <f t="shared" si="33"/>
        <v>0.27</v>
      </c>
      <c r="J180" s="122">
        <f t="shared" si="27"/>
        <v>0.27</v>
      </c>
      <c r="K180" s="122">
        <f t="shared" si="27"/>
        <v>0.27</v>
      </c>
      <c r="L180" s="122">
        <f t="shared" si="27"/>
        <v>0.27</v>
      </c>
      <c r="M180" s="122">
        <f t="shared" si="34"/>
        <v>0</v>
      </c>
      <c r="N180" s="122">
        <f t="shared" si="35"/>
        <v>0.7</v>
      </c>
      <c r="O180" s="122">
        <f t="shared" si="36"/>
        <v>0.30000000000000004</v>
      </c>
      <c r="P180" s="122">
        <f t="shared" si="37"/>
        <v>0</v>
      </c>
      <c r="Q180" s="122">
        <f t="shared" si="38"/>
        <v>0</v>
      </c>
      <c r="R180" s="122">
        <f t="shared" si="39"/>
        <v>0</v>
      </c>
    </row>
    <row r="181" spans="2:18">
      <c r="B181" s="121">
        <v>154</v>
      </c>
      <c r="C181" s="119">
        <f t="shared" si="28"/>
        <v>2428.412489378517</v>
      </c>
      <c r="D181" s="121" t="str">
        <f t="shared" si="29"/>
        <v>Sun</v>
      </c>
      <c r="E181" s="121">
        <f t="shared" si="30"/>
        <v>1367</v>
      </c>
      <c r="F181" s="119">
        <f t="shared" si="31"/>
        <v>614.17776640547606</v>
      </c>
      <c r="G181" s="122">
        <f t="shared" si="32"/>
        <v>0.85989354107533278</v>
      </c>
      <c r="H181" s="122">
        <f>0</f>
        <v>0</v>
      </c>
      <c r="I181" s="122">
        <f t="shared" si="33"/>
        <v>0.27</v>
      </c>
      <c r="J181" s="122">
        <f t="shared" si="27"/>
        <v>0.27</v>
      </c>
      <c r="K181" s="122">
        <f t="shared" si="27"/>
        <v>0.27</v>
      </c>
      <c r="L181" s="122">
        <f t="shared" si="27"/>
        <v>0.27</v>
      </c>
      <c r="M181" s="122">
        <f t="shared" si="34"/>
        <v>0</v>
      </c>
      <c r="N181" s="122">
        <f t="shared" si="35"/>
        <v>0.71111111111111114</v>
      </c>
      <c r="O181" s="122">
        <f t="shared" si="36"/>
        <v>0.28888888888888886</v>
      </c>
      <c r="P181" s="122">
        <f t="shared" si="37"/>
        <v>0</v>
      </c>
      <c r="Q181" s="122">
        <f t="shared" si="38"/>
        <v>0</v>
      </c>
      <c r="R181" s="122">
        <f t="shared" si="39"/>
        <v>0</v>
      </c>
    </row>
    <row r="182" spans="2:18">
      <c r="B182" s="121">
        <v>155</v>
      </c>
      <c r="C182" s="119">
        <f t="shared" si="28"/>
        <v>2444.1814016472085</v>
      </c>
      <c r="D182" s="121" t="str">
        <f t="shared" si="29"/>
        <v>Sun</v>
      </c>
      <c r="E182" s="121">
        <f t="shared" si="30"/>
        <v>1367</v>
      </c>
      <c r="F182" s="119">
        <f t="shared" si="31"/>
        <v>614.17776640547606</v>
      </c>
      <c r="G182" s="122">
        <f t="shared" si="32"/>
        <v>0.85989354107533278</v>
      </c>
      <c r="H182" s="122">
        <f>0</f>
        <v>0</v>
      </c>
      <c r="I182" s="122">
        <f t="shared" si="33"/>
        <v>0.27</v>
      </c>
      <c r="J182" s="122">
        <f t="shared" si="27"/>
        <v>0.27</v>
      </c>
      <c r="K182" s="122">
        <f t="shared" si="27"/>
        <v>0.27</v>
      </c>
      <c r="L182" s="122">
        <f t="shared" si="27"/>
        <v>0.27</v>
      </c>
      <c r="M182" s="122">
        <f t="shared" si="34"/>
        <v>0</v>
      </c>
      <c r="N182" s="122">
        <f t="shared" si="35"/>
        <v>0.72222222222222221</v>
      </c>
      <c r="O182" s="122">
        <f t="shared" si="36"/>
        <v>0.27777777777777779</v>
      </c>
      <c r="P182" s="122">
        <f t="shared" si="37"/>
        <v>0</v>
      </c>
      <c r="Q182" s="122">
        <f t="shared" si="38"/>
        <v>0</v>
      </c>
      <c r="R182" s="122">
        <f t="shared" si="39"/>
        <v>0</v>
      </c>
    </row>
    <row r="183" spans="2:18">
      <c r="B183" s="121">
        <v>156</v>
      </c>
      <c r="C183" s="119">
        <f t="shared" si="28"/>
        <v>2459.9503139159001</v>
      </c>
      <c r="D183" s="121" t="str">
        <f t="shared" si="29"/>
        <v>Sun</v>
      </c>
      <c r="E183" s="121">
        <f t="shared" si="30"/>
        <v>1367</v>
      </c>
      <c r="F183" s="119">
        <f t="shared" si="31"/>
        <v>614.17776640547606</v>
      </c>
      <c r="G183" s="122">
        <f t="shared" si="32"/>
        <v>0.85989354107533278</v>
      </c>
      <c r="H183" s="122">
        <f>0</f>
        <v>0</v>
      </c>
      <c r="I183" s="122">
        <f t="shared" si="33"/>
        <v>0.27</v>
      </c>
      <c r="J183" s="122">
        <f t="shared" si="27"/>
        <v>0.27</v>
      </c>
      <c r="K183" s="122">
        <f t="shared" si="27"/>
        <v>0.27</v>
      </c>
      <c r="L183" s="122">
        <f t="shared" si="27"/>
        <v>0.27</v>
      </c>
      <c r="M183" s="122">
        <f t="shared" si="34"/>
        <v>0</v>
      </c>
      <c r="N183" s="122">
        <f t="shared" si="35"/>
        <v>0.73333333333333328</v>
      </c>
      <c r="O183" s="122">
        <f t="shared" si="36"/>
        <v>0.26666666666666672</v>
      </c>
      <c r="P183" s="122">
        <f t="shared" si="37"/>
        <v>0</v>
      </c>
      <c r="Q183" s="122">
        <f t="shared" si="38"/>
        <v>0</v>
      </c>
      <c r="R183" s="122">
        <f t="shared" si="39"/>
        <v>0</v>
      </c>
    </row>
    <row r="184" spans="2:18">
      <c r="B184" s="121">
        <v>157</v>
      </c>
      <c r="C184" s="119">
        <f t="shared" si="28"/>
        <v>2475.7192261845921</v>
      </c>
      <c r="D184" s="121" t="str">
        <f t="shared" si="29"/>
        <v>Sun</v>
      </c>
      <c r="E184" s="121">
        <f t="shared" si="30"/>
        <v>1367</v>
      </c>
      <c r="F184" s="119">
        <f t="shared" si="31"/>
        <v>614.17776640547606</v>
      </c>
      <c r="G184" s="122">
        <f t="shared" si="32"/>
        <v>0.85989354107533278</v>
      </c>
      <c r="H184" s="122">
        <f>0</f>
        <v>0</v>
      </c>
      <c r="I184" s="122">
        <f t="shared" si="33"/>
        <v>0.27</v>
      </c>
      <c r="J184" s="122">
        <f t="shared" si="27"/>
        <v>0.27</v>
      </c>
      <c r="K184" s="122">
        <f t="shared" si="27"/>
        <v>0.27</v>
      </c>
      <c r="L184" s="122">
        <f t="shared" si="27"/>
        <v>0.27</v>
      </c>
      <c r="M184" s="122">
        <f t="shared" si="34"/>
        <v>0</v>
      </c>
      <c r="N184" s="122">
        <f t="shared" si="35"/>
        <v>0.74444444444444446</v>
      </c>
      <c r="O184" s="122">
        <f t="shared" si="36"/>
        <v>0.25555555555555554</v>
      </c>
      <c r="P184" s="122">
        <f t="shared" si="37"/>
        <v>0</v>
      </c>
      <c r="Q184" s="122">
        <f t="shared" si="38"/>
        <v>0</v>
      </c>
      <c r="R184" s="122">
        <f t="shared" si="39"/>
        <v>0</v>
      </c>
    </row>
    <row r="185" spans="2:18">
      <c r="B185" s="121">
        <v>158</v>
      </c>
      <c r="C185" s="119">
        <f t="shared" si="28"/>
        <v>2491.4881384532837</v>
      </c>
      <c r="D185" s="121" t="str">
        <f t="shared" si="29"/>
        <v>Sun</v>
      </c>
      <c r="E185" s="121">
        <f t="shared" si="30"/>
        <v>1367</v>
      </c>
      <c r="F185" s="119">
        <f t="shared" si="31"/>
        <v>614.17776640547606</v>
      </c>
      <c r="G185" s="122">
        <f t="shared" si="32"/>
        <v>0.85989354107533278</v>
      </c>
      <c r="H185" s="122">
        <f>0</f>
        <v>0</v>
      </c>
      <c r="I185" s="122">
        <f t="shared" si="33"/>
        <v>0.27</v>
      </c>
      <c r="J185" s="122">
        <f t="shared" si="27"/>
        <v>0.27</v>
      </c>
      <c r="K185" s="122">
        <f t="shared" si="27"/>
        <v>0.27</v>
      </c>
      <c r="L185" s="122">
        <f t="shared" si="27"/>
        <v>0.27</v>
      </c>
      <c r="M185" s="122">
        <f t="shared" si="34"/>
        <v>0</v>
      </c>
      <c r="N185" s="122">
        <f t="shared" si="35"/>
        <v>0.75555555555555554</v>
      </c>
      <c r="O185" s="122">
        <f t="shared" si="36"/>
        <v>0.24444444444444446</v>
      </c>
      <c r="P185" s="122">
        <f t="shared" si="37"/>
        <v>0</v>
      </c>
      <c r="Q185" s="122">
        <f t="shared" si="38"/>
        <v>0</v>
      </c>
      <c r="R185" s="122">
        <f t="shared" si="39"/>
        <v>0</v>
      </c>
    </row>
    <row r="186" spans="2:18">
      <c r="B186" s="121">
        <v>159</v>
      </c>
      <c r="C186" s="119">
        <f t="shared" si="28"/>
        <v>2507.2570507219752</v>
      </c>
      <c r="D186" s="121" t="str">
        <f t="shared" si="29"/>
        <v>Sun</v>
      </c>
      <c r="E186" s="121">
        <f t="shared" si="30"/>
        <v>1367</v>
      </c>
      <c r="F186" s="119">
        <f t="shared" si="31"/>
        <v>614.17776640547606</v>
      </c>
      <c r="G186" s="122">
        <f t="shared" si="32"/>
        <v>0.85989354107533278</v>
      </c>
      <c r="H186" s="122">
        <f>0</f>
        <v>0</v>
      </c>
      <c r="I186" s="122">
        <f t="shared" si="33"/>
        <v>0.27</v>
      </c>
      <c r="J186" s="122">
        <f t="shared" si="27"/>
        <v>0.27</v>
      </c>
      <c r="K186" s="122">
        <f t="shared" si="27"/>
        <v>0.27</v>
      </c>
      <c r="L186" s="122">
        <f t="shared" si="27"/>
        <v>0.27</v>
      </c>
      <c r="M186" s="122">
        <f t="shared" si="34"/>
        <v>0</v>
      </c>
      <c r="N186" s="122">
        <f t="shared" si="35"/>
        <v>0.76666666666666672</v>
      </c>
      <c r="O186" s="122">
        <f t="shared" si="36"/>
        <v>0.23333333333333328</v>
      </c>
      <c r="P186" s="122">
        <f t="shared" si="37"/>
        <v>0</v>
      </c>
      <c r="Q186" s="122">
        <f t="shared" si="38"/>
        <v>0</v>
      </c>
      <c r="R186" s="122">
        <f t="shared" si="39"/>
        <v>0</v>
      </c>
    </row>
    <row r="187" spans="2:18">
      <c r="B187" s="121">
        <v>160</v>
      </c>
      <c r="C187" s="119">
        <f t="shared" si="28"/>
        <v>2523.0259629906668</v>
      </c>
      <c r="D187" s="121" t="str">
        <f t="shared" si="29"/>
        <v>Sun</v>
      </c>
      <c r="E187" s="121">
        <f t="shared" si="30"/>
        <v>1367</v>
      </c>
      <c r="F187" s="119">
        <f t="shared" si="31"/>
        <v>614.17776640547606</v>
      </c>
      <c r="G187" s="122">
        <f t="shared" si="32"/>
        <v>0.85989354107533278</v>
      </c>
      <c r="H187" s="122">
        <f>0</f>
        <v>0</v>
      </c>
      <c r="I187" s="122">
        <f t="shared" si="33"/>
        <v>0.27</v>
      </c>
      <c r="J187" s="122">
        <f t="shared" si="27"/>
        <v>0.27</v>
      </c>
      <c r="K187" s="122">
        <f t="shared" si="27"/>
        <v>0.27</v>
      </c>
      <c r="L187" s="122">
        <f t="shared" si="27"/>
        <v>0.27</v>
      </c>
      <c r="M187" s="122">
        <f t="shared" si="34"/>
        <v>0</v>
      </c>
      <c r="N187" s="122">
        <f t="shared" si="35"/>
        <v>0.77777777777777779</v>
      </c>
      <c r="O187" s="122">
        <f t="shared" si="36"/>
        <v>0.22222222222222221</v>
      </c>
      <c r="P187" s="122">
        <f t="shared" si="37"/>
        <v>0</v>
      </c>
      <c r="Q187" s="122">
        <f t="shared" si="38"/>
        <v>0</v>
      </c>
      <c r="R187" s="122">
        <f t="shared" si="39"/>
        <v>0</v>
      </c>
    </row>
    <row r="188" spans="2:18">
      <c r="B188" s="121">
        <v>161</v>
      </c>
      <c r="C188" s="119">
        <f t="shared" si="28"/>
        <v>2538.7948752593584</v>
      </c>
      <c r="D188" s="121" t="str">
        <f t="shared" si="29"/>
        <v>Sun</v>
      </c>
      <c r="E188" s="121">
        <f t="shared" si="30"/>
        <v>1367</v>
      </c>
      <c r="F188" s="119">
        <f t="shared" si="31"/>
        <v>614.17776640547606</v>
      </c>
      <c r="G188" s="122">
        <f t="shared" si="32"/>
        <v>0.85989354107533278</v>
      </c>
      <c r="H188" s="122">
        <f>0</f>
        <v>0</v>
      </c>
      <c r="I188" s="122">
        <f t="shared" ref="I188:I219" si="40">$C$19</f>
        <v>0.27</v>
      </c>
      <c r="J188" s="122">
        <f t="shared" si="27"/>
        <v>0.27</v>
      </c>
      <c r="K188" s="122">
        <f t="shared" si="27"/>
        <v>0.27</v>
      </c>
      <c r="L188" s="122">
        <f t="shared" si="27"/>
        <v>0.27</v>
      </c>
      <c r="M188" s="122">
        <f t="shared" si="34"/>
        <v>0</v>
      </c>
      <c r="N188" s="122">
        <f t="shared" si="35"/>
        <v>0.78888888888888886</v>
      </c>
      <c r="O188" s="122">
        <f t="shared" si="36"/>
        <v>0.21111111111111114</v>
      </c>
      <c r="P188" s="122">
        <f t="shared" si="37"/>
        <v>0</v>
      </c>
      <c r="Q188" s="122">
        <f t="shared" si="38"/>
        <v>0</v>
      </c>
      <c r="R188" s="122">
        <f t="shared" si="39"/>
        <v>0</v>
      </c>
    </row>
    <row r="189" spans="2:18">
      <c r="B189" s="121">
        <v>162</v>
      </c>
      <c r="C189" s="119">
        <f t="shared" si="28"/>
        <v>2554.5637875280504</v>
      </c>
      <c r="D189" s="121" t="str">
        <f t="shared" si="29"/>
        <v>Sun</v>
      </c>
      <c r="E189" s="121">
        <f t="shared" si="30"/>
        <v>1367</v>
      </c>
      <c r="F189" s="119">
        <f t="shared" si="31"/>
        <v>614.17776640547606</v>
      </c>
      <c r="G189" s="122">
        <f t="shared" si="32"/>
        <v>0.85989354107533278</v>
      </c>
      <c r="H189" s="122">
        <f>0</f>
        <v>0</v>
      </c>
      <c r="I189" s="122">
        <f t="shared" si="40"/>
        <v>0.27</v>
      </c>
      <c r="J189" s="122">
        <f t="shared" si="27"/>
        <v>0.27</v>
      </c>
      <c r="K189" s="122">
        <f t="shared" si="27"/>
        <v>0.27</v>
      </c>
      <c r="L189" s="122">
        <f t="shared" si="27"/>
        <v>0.27</v>
      </c>
      <c r="M189" s="122">
        <f t="shared" si="34"/>
        <v>0</v>
      </c>
      <c r="N189" s="122">
        <f t="shared" si="35"/>
        <v>0.8</v>
      </c>
      <c r="O189" s="122">
        <f t="shared" si="36"/>
        <v>0.19999999999999996</v>
      </c>
      <c r="P189" s="122">
        <f t="shared" si="37"/>
        <v>0</v>
      </c>
      <c r="Q189" s="122">
        <f t="shared" si="38"/>
        <v>0</v>
      </c>
      <c r="R189" s="122">
        <f t="shared" si="39"/>
        <v>0</v>
      </c>
    </row>
    <row r="190" spans="2:18">
      <c r="B190" s="121">
        <v>163</v>
      </c>
      <c r="C190" s="119">
        <f t="shared" si="28"/>
        <v>2570.332699796742</v>
      </c>
      <c r="D190" s="121" t="str">
        <f t="shared" si="29"/>
        <v>Sun</v>
      </c>
      <c r="E190" s="121">
        <f t="shared" si="30"/>
        <v>1367</v>
      </c>
      <c r="F190" s="119">
        <f t="shared" si="31"/>
        <v>614.17776640547606</v>
      </c>
      <c r="G190" s="122">
        <f t="shared" si="32"/>
        <v>0.85989354107533278</v>
      </c>
      <c r="H190" s="122">
        <f>0</f>
        <v>0</v>
      </c>
      <c r="I190" s="122">
        <f t="shared" si="40"/>
        <v>0.27</v>
      </c>
      <c r="J190" s="122">
        <f t="shared" si="27"/>
        <v>0.27</v>
      </c>
      <c r="K190" s="122">
        <f t="shared" si="27"/>
        <v>0.27</v>
      </c>
      <c r="L190" s="122">
        <f t="shared" si="27"/>
        <v>0.27</v>
      </c>
      <c r="M190" s="122">
        <f t="shared" si="34"/>
        <v>0</v>
      </c>
      <c r="N190" s="122">
        <f t="shared" si="35"/>
        <v>0.81111111111111112</v>
      </c>
      <c r="O190" s="122">
        <f t="shared" si="36"/>
        <v>0.18888888888888888</v>
      </c>
      <c r="P190" s="122">
        <f t="shared" si="37"/>
        <v>0</v>
      </c>
      <c r="Q190" s="122">
        <f t="shared" si="38"/>
        <v>0</v>
      </c>
      <c r="R190" s="122">
        <f t="shared" si="39"/>
        <v>0</v>
      </c>
    </row>
    <row r="191" spans="2:18">
      <c r="B191" s="121">
        <v>164</v>
      </c>
      <c r="C191" s="119">
        <f t="shared" si="28"/>
        <v>2586.1016120654335</v>
      </c>
      <c r="D191" s="121" t="str">
        <f t="shared" si="29"/>
        <v>Sun</v>
      </c>
      <c r="E191" s="121">
        <f t="shared" si="30"/>
        <v>1367</v>
      </c>
      <c r="F191" s="119">
        <f t="shared" si="31"/>
        <v>614.17776640547606</v>
      </c>
      <c r="G191" s="122">
        <f t="shared" si="32"/>
        <v>0.85989354107533278</v>
      </c>
      <c r="H191" s="122">
        <f>0</f>
        <v>0</v>
      </c>
      <c r="I191" s="122">
        <f t="shared" si="40"/>
        <v>0.27</v>
      </c>
      <c r="J191" s="122">
        <f t="shared" si="27"/>
        <v>0.27</v>
      </c>
      <c r="K191" s="122">
        <f t="shared" si="27"/>
        <v>0.27</v>
      </c>
      <c r="L191" s="122">
        <f t="shared" si="27"/>
        <v>0.27</v>
      </c>
      <c r="M191" s="122">
        <f t="shared" si="34"/>
        <v>0</v>
      </c>
      <c r="N191" s="122">
        <f t="shared" si="35"/>
        <v>0.82222222222222219</v>
      </c>
      <c r="O191" s="122">
        <f t="shared" si="36"/>
        <v>0.17777777777777781</v>
      </c>
      <c r="P191" s="122">
        <f t="shared" si="37"/>
        <v>0</v>
      </c>
      <c r="Q191" s="122">
        <f t="shared" si="38"/>
        <v>0</v>
      </c>
      <c r="R191" s="122">
        <f t="shared" si="39"/>
        <v>0</v>
      </c>
    </row>
    <row r="192" spans="2:18">
      <c r="B192" s="121">
        <v>165</v>
      </c>
      <c r="C192" s="119">
        <f t="shared" si="28"/>
        <v>2601.8705243341251</v>
      </c>
      <c r="D192" s="121" t="str">
        <f t="shared" si="29"/>
        <v>Sun</v>
      </c>
      <c r="E192" s="121">
        <f t="shared" si="30"/>
        <v>1367</v>
      </c>
      <c r="F192" s="119">
        <f t="shared" si="31"/>
        <v>614.17776640547606</v>
      </c>
      <c r="G192" s="122">
        <f t="shared" si="32"/>
        <v>0.85989354107533278</v>
      </c>
      <c r="H192" s="122">
        <f>0</f>
        <v>0</v>
      </c>
      <c r="I192" s="122">
        <f t="shared" si="40"/>
        <v>0.27</v>
      </c>
      <c r="J192" s="122">
        <f t="shared" si="27"/>
        <v>0.27</v>
      </c>
      <c r="K192" s="122">
        <f t="shared" si="27"/>
        <v>0.27</v>
      </c>
      <c r="L192" s="122">
        <f t="shared" si="27"/>
        <v>0.27</v>
      </c>
      <c r="M192" s="122">
        <f t="shared" si="34"/>
        <v>0</v>
      </c>
      <c r="N192" s="122">
        <f t="shared" si="35"/>
        <v>0.83333333333333337</v>
      </c>
      <c r="O192" s="122">
        <f t="shared" si="36"/>
        <v>0.16666666666666663</v>
      </c>
      <c r="P192" s="122">
        <f t="shared" si="37"/>
        <v>0</v>
      </c>
      <c r="Q192" s="122">
        <f t="shared" si="38"/>
        <v>0</v>
      </c>
      <c r="R192" s="122">
        <f t="shared" si="39"/>
        <v>0</v>
      </c>
    </row>
    <row r="193" spans="2:18">
      <c r="B193" s="121">
        <v>166</v>
      </c>
      <c r="C193" s="119">
        <f t="shared" si="28"/>
        <v>2617.6394366028171</v>
      </c>
      <c r="D193" s="121" t="str">
        <f t="shared" si="29"/>
        <v>Sun</v>
      </c>
      <c r="E193" s="121">
        <f t="shared" si="30"/>
        <v>1367</v>
      </c>
      <c r="F193" s="119">
        <f t="shared" si="31"/>
        <v>614.17776640547606</v>
      </c>
      <c r="G193" s="122">
        <f t="shared" si="32"/>
        <v>0.85989354107533278</v>
      </c>
      <c r="H193" s="122">
        <f>0</f>
        <v>0</v>
      </c>
      <c r="I193" s="122">
        <f t="shared" si="40"/>
        <v>0.27</v>
      </c>
      <c r="J193" s="122">
        <f t="shared" si="27"/>
        <v>0.27</v>
      </c>
      <c r="K193" s="122">
        <f t="shared" si="27"/>
        <v>0.27</v>
      </c>
      <c r="L193" s="122">
        <f t="shared" si="27"/>
        <v>0.27</v>
      </c>
      <c r="M193" s="122">
        <f t="shared" si="34"/>
        <v>0</v>
      </c>
      <c r="N193" s="122">
        <f t="shared" si="35"/>
        <v>0.84444444444444444</v>
      </c>
      <c r="O193" s="122">
        <f t="shared" si="36"/>
        <v>0.15555555555555556</v>
      </c>
      <c r="P193" s="122">
        <f t="shared" si="37"/>
        <v>0</v>
      </c>
      <c r="Q193" s="122">
        <f t="shared" si="38"/>
        <v>0</v>
      </c>
      <c r="R193" s="122">
        <f t="shared" si="39"/>
        <v>0</v>
      </c>
    </row>
    <row r="194" spans="2:18">
      <c r="B194" s="121">
        <v>167</v>
      </c>
      <c r="C194" s="119">
        <f t="shared" si="28"/>
        <v>2633.4083488715087</v>
      </c>
      <c r="D194" s="121" t="str">
        <f t="shared" si="29"/>
        <v>Sun</v>
      </c>
      <c r="E194" s="121">
        <f t="shared" si="30"/>
        <v>1367</v>
      </c>
      <c r="F194" s="119">
        <f t="shared" si="31"/>
        <v>614.17776640547606</v>
      </c>
      <c r="G194" s="122">
        <f t="shared" si="32"/>
        <v>0.85989354107533278</v>
      </c>
      <c r="H194" s="122">
        <f>0</f>
        <v>0</v>
      </c>
      <c r="I194" s="122">
        <f t="shared" si="40"/>
        <v>0.27</v>
      </c>
      <c r="J194" s="122">
        <f t="shared" si="27"/>
        <v>0.27</v>
      </c>
      <c r="K194" s="122">
        <f t="shared" si="27"/>
        <v>0.27</v>
      </c>
      <c r="L194" s="122">
        <f t="shared" si="27"/>
        <v>0.27</v>
      </c>
      <c r="M194" s="122">
        <f t="shared" si="34"/>
        <v>0</v>
      </c>
      <c r="N194" s="122">
        <f t="shared" si="35"/>
        <v>0.85555555555555551</v>
      </c>
      <c r="O194" s="122">
        <f t="shared" si="36"/>
        <v>0.14444444444444449</v>
      </c>
      <c r="P194" s="122">
        <f t="shared" si="37"/>
        <v>0</v>
      </c>
      <c r="Q194" s="122">
        <f t="shared" si="38"/>
        <v>0</v>
      </c>
      <c r="R194" s="122">
        <f t="shared" si="39"/>
        <v>0</v>
      </c>
    </row>
    <row r="195" spans="2:18">
      <c r="B195" s="121">
        <v>168</v>
      </c>
      <c r="C195" s="119">
        <f t="shared" si="28"/>
        <v>2649.1772611402002</v>
      </c>
      <c r="D195" s="121" t="str">
        <f t="shared" si="29"/>
        <v>Sun</v>
      </c>
      <c r="E195" s="121">
        <f t="shared" si="30"/>
        <v>1367</v>
      </c>
      <c r="F195" s="119">
        <f t="shared" si="31"/>
        <v>614.17776640547606</v>
      </c>
      <c r="G195" s="122">
        <f t="shared" si="32"/>
        <v>0.85989354107533278</v>
      </c>
      <c r="H195" s="122">
        <f>0</f>
        <v>0</v>
      </c>
      <c r="I195" s="122">
        <f t="shared" si="40"/>
        <v>0.27</v>
      </c>
      <c r="J195" s="122">
        <f t="shared" si="27"/>
        <v>0.27</v>
      </c>
      <c r="K195" s="122">
        <f t="shared" si="27"/>
        <v>0.27</v>
      </c>
      <c r="L195" s="122">
        <f t="shared" si="27"/>
        <v>0.27</v>
      </c>
      <c r="M195" s="122">
        <f t="shared" si="34"/>
        <v>0</v>
      </c>
      <c r="N195" s="122">
        <f t="shared" si="35"/>
        <v>0.8666666666666667</v>
      </c>
      <c r="O195" s="122">
        <f t="shared" si="36"/>
        <v>0.1333333333333333</v>
      </c>
      <c r="P195" s="122">
        <f t="shared" si="37"/>
        <v>0</v>
      </c>
      <c r="Q195" s="122">
        <f t="shared" si="38"/>
        <v>0</v>
      </c>
      <c r="R195" s="122">
        <f t="shared" si="39"/>
        <v>0</v>
      </c>
    </row>
    <row r="196" spans="2:18">
      <c r="B196" s="121">
        <v>169</v>
      </c>
      <c r="C196" s="119">
        <f t="shared" si="28"/>
        <v>2664.9461734088918</v>
      </c>
      <c r="D196" s="121" t="str">
        <f t="shared" si="29"/>
        <v>Sun</v>
      </c>
      <c r="E196" s="121">
        <f t="shared" si="30"/>
        <v>1367</v>
      </c>
      <c r="F196" s="119">
        <f t="shared" si="31"/>
        <v>614.17776640547606</v>
      </c>
      <c r="G196" s="122">
        <f t="shared" si="32"/>
        <v>0.85989354107533278</v>
      </c>
      <c r="H196" s="122">
        <f>0</f>
        <v>0</v>
      </c>
      <c r="I196" s="122">
        <f t="shared" si="40"/>
        <v>0.27</v>
      </c>
      <c r="J196" s="122">
        <f t="shared" si="27"/>
        <v>0.27</v>
      </c>
      <c r="K196" s="122">
        <f t="shared" si="27"/>
        <v>0.27</v>
      </c>
      <c r="L196" s="122">
        <f t="shared" si="27"/>
        <v>0.27</v>
      </c>
      <c r="M196" s="122">
        <f t="shared" si="34"/>
        <v>0</v>
      </c>
      <c r="N196" s="122">
        <f t="shared" si="35"/>
        <v>0.87777777777777777</v>
      </c>
      <c r="O196" s="122">
        <f t="shared" si="36"/>
        <v>0.12222222222222223</v>
      </c>
      <c r="P196" s="122">
        <f t="shared" si="37"/>
        <v>0</v>
      </c>
      <c r="Q196" s="122">
        <f t="shared" si="38"/>
        <v>0</v>
      </c>
      <c r="R196" s="122">
        <f t="shared" si="39"/>
        <v>0</v>
      </c>
    </row>
    <row r="197" spans="2:18">
      <c r="B197" s="121">
        <v>170</v>
      </c>
      <c r="C197" s="119">
        <f t="shared" si="28"/>
        <v>2680.7150856775838</v>
      </c>
      <c r="D197" s="121" t="str">
        <f t="shared" si="29"/>
        <v>Sun</v>
      </c>
      <c r="E197" s="121">
        <f t="shared" si="30"/>
        <v>1367</v>
      </c>
      <c r="F197" s="119">
        <f t="shared" si="31"/>
        <v>614.17776640547606</v>
      </c>
      <c r="G197" s="122">
        <f t="shared" si="32"/>
        <v>0.85989354107533278</v>
      </c>
      <c r="H197" s="122">
        <f>0</f>
        <v>0</v>
      </c>
      <c r="I197" s="122">
        <f t="shared" si="40"/>
        <v>0.27</v>
      </c>
      <c r="J197" s="122">
        <f t="shared" si="27"/>
        <v>0.27</v>
      </c>
      <c r="K197" s="122">
        <f t="shared" si="27"/>
        <v>0.27</v>
      </c>
      <c r="L197" s="122">
        <f t="shared" si="27"/>
        <v>0.27</v>
      </c>
      <c r="M197" s="122">
        <f t="shared" si="34"/>
        <v>0</v>
      </c>
      <c r="N197" s="122">
        <f t="shared" si="35"/>
        <v>0.88888888888888884</v>
      </c>
      <c r="O197" s="122">
        <f t="shared" si="36"/>
        <v>0.11111111111111116</v>
      </c>
      <c r="P197" s="122">
        <f t="shared" si="37"/>
        <v>0</v>
      </c>
      <c r="Q197" s="122">
        <f t="shared" si="38"/>
        <v>0</v>
      </c>
      <c r="R197" s="122">
        <f t="shared" si="39"/>
        <v>0</v>
      </c>
    </row>
    <row r="198" spans="2:18">
      <c r="B198" s="121">
        <v>171</v>
      </c>
      <c r="C198" s="119">
        <f t="shared" si="28"/>
        <v>2696.4839979462754</v>
      </c>
      <c r="D198" s="121" t="str">
        <f t="shared" si="29"/>
        <v>Sun</v>
      </c>
      <c r="E198" s="121">
        <f t="shared" si="30"/>
        <v>1367</v>
      </c>
      <c r="F198" s="119">
        <f t="shared" si="31"/>
        <v>614.17776640547606</v>
      </c>
      <c r="G198" s="122">
        <f t="shared" si="32"/>
        <v>0.85989354107533278</v>
      </c>
      <c r="H198" s="122">
        <f>0</f>
        <v>0</v>
      </c>
      <c r="I198" s="122">
        <f t="shared" si="40"/>
        <v>0.27</v>
      </c>
      <c r="J198" s="122">
        <f t="shared" si="27"/>
        <v>0.27</v>
      </c>
      <c r="K198" s="122">
        <f t="shared" si="27"/>
        <v>0.27</v>
      </c>
      <c r="L198" s="122">
        <f t="shared" si="27"/>
        <v>0.27</v>
      </c>
      <c r="M198" s="122">
        <f t="shared" si="34"/>
        <v>0</v>
      </c>
      <c r="N198" s="122">
        <f t="shared" si="35"/>
        <v>0.9</v>
      </c>
      <c r="O198" s="122">
        <f t="shared" si="36"/>
        <v>9.9999999999999978E-2</v>
      </c>
      <c r="P198" s="122">
        <f t="shared" si="37"/>
        <v>0</v>
      </c>
      <c r="Q198" s="122">
        <f t="shared" si="38"/>
        <v>0</v>
      </c>
      <c r="R198" s="122">
        <f t="shared" si="39"/>
        <v>0</v>
      </c>
    </row>
    <row r="199" spans="2:18">
      <c r="B199" s="121">
        <v>172</v>
      </c>
      <c r="C199" s="119">
        <f t="shared" si="28"/>
        <v>2712.252910214967</v>
      </c>
      <c r="D199" s="121" t="str">
        <f t="shared" si="29"/>
        <v>Sun</v>
      </c>
      <c r="E199" s="121">
        <f t="shared" si="30"/>
        <v>1367</v>
      </c>
      <c r="F199" s="119">
        <f t="shared" si="31"/>
        <v>614.17776640547606</v>
      </c>
      <c r="G199" s="122">
        <f t="shared" si="32"/>
        <v>0.85989354107533278</v>
      </c>
      <c r="H199" s="122">
        <f>0</f>
        <v>0</v>
      </c>
      <c r="I199" s="122">
        <f t="shared" si="40"/>
        <v>0.27</v>
      </c>
      <c r="J199" s="122">
        <f t="shared" si="27"/>
        <v>0.27</v>
      </c>
      <c r="K199" s="122">
        <f t="shared" si="27"/>
        <v>0.27</v>
      </c>
      <c r="L199" s="122">
        <f t="shared" si="27"/>
        <v>0.27</v>
      </c>
      <c r="M199" s="122">
        <f t="shared" si="34"/>
        <v>0</v>
      </c>
      <c r="N199" s="122">
        <f t="shared" si="35"/>
        <v>0.91111111111111109</v>
      </c>
      <c r="O199" s="122">
        <f t="shared" si="36"/>
        <v>8.8888888888888906E-2</v>
      </c>
      <c r="P199" s="122">
        <f t="shared" si="37"/>
        <v>0</v>
      </c>
      <c r="Q199" s="122">
        <f t="shared" si="38"/>
        <v>0</v>
      </c>
      <c r="R199" s="122">
        <f t="shared" si="39"/>
        <v>0</v>
      </c>
    </row>
    <row r="200" spans="2:18">
      <c r="B200" s="121">
        <v>173</v>
      </c>
      <c r="C200" s="119">
        <f t="shared" si="28"/>
        <v>2728.021822483659</v>
      </c>
      <c r="D200" s="121" t="str">
        <f t="shared" si="29"/>
        <v>Sun</v>
      </c>
      <c r="E200" s="121">
        <f t="shared" si="30"/>
        <v>1367</v>
      </c>
      <c r="F200" s="119">
        <f t="shared" si="31"/>
        <v>614.17776640547606</v>
      </c>
      <c r="G200" s="122">
        <f t="shared" si="32"/>
        <v>0.85989354107533278</v>
      </c>
      <c r="H200" s="122">
        <f>0</f>
        <v>0</v>
      </c>
      <c r="I200" s="122">
        <f t="shared" si="40"/>
        <v>0.27</v>
      </c>
      <c r="J200" s="122">
        <f t="shared" si="27"/>
        <v>0.27</v>
      </c>
      <c r="K200" s="122">
        <f t="shared" si="27"/>
        <v>0.27</v>
      </c>
      <c r="L200" s="122">
        <f t="shared" si="27"/>
        <v>0.27</v>
      </c>
      <c r="M200" s="122">
        <f t="shared" si="34"/>
        <v>0</v>
      </c>
      <c r="N200" s="122">
        <f t="shared" si="35"/>
        <v>0.92222222222222228</v>
      </c>
      <c r="O200" s="122">
        <f t="shared" si="36"/>
        <v>7.7777777777777724E-2</v>
      </c>
      <c r="P200" s="122">
        <f t="shared" si="37"/>
        <v>0</v>
      </c>
      <c r="Q200" s="122">
        <f t="shared" si="38"/>
        <v>0</v>
      </c>
      <c r="R200" s="122">
        <f t="shared" si="39"/>
        <v>0</v>
      </c>
    </row>
    <row r="201" spans="2:18">
      <c r="B201" s="121">
        <v>174</v>
      </c>
      <c r="C201" s="119">
        <f t="shared" si="28"/>
        <v>2743.7907347523505</v>
      </c>
      <c r="D201" s="121" t="str">
        <f t="shared" si="29"/>
        <v>Sun</v>
      </c>
      <c r="E201" s="121">
        <f t="shared" si="30"/>
        <v>1367</v>
      </c>
      <c r="F201" s="119">
        <f t="shared" si="31"/>
        <v>614.17776640547606</v>
      </c>
      <c r="G201" s="122">
        <f t="shared" si="32"/>
        <v>0.85989354107533278</v>
      </c>
      <c r="H201" s="122">
        <f>0</f>
        <v>0</v>
      </c>
      <c r="I201" s="122">
        <f t="shared" si="40"/>
        <v>0.27</v>
      </c>
      <c r="J201" s="122">
        <f t="shared" si="27"/>
        <v>0.27</v>
      </c>
      <c r="K201" s="122">
        <f t="shared" si="27"/>
        <v>0.27</v>
      </c>
      <c r="L201" s="122">
        <f t="shared" si="27"/>
        <v>0.27</v>
      </c>
      <c r="M201" s="122">
        <f t="shared" si="34"/>
        <v>0</v>
      </c>
      <c r="N201" s="122">
        <f t="shared" si="35"/>
        <v>0.93333333333333335</v>
      </c>
      <c r="O201" s="122">
        <f t="shared" si="36"/>
        <v>6.6666666666666652E-2</v>
      </c>
      <c r="P201" s="122">
        <f t="shared" si="37"/>
        <v>0</v>
      </c>
      <c r="Q201" s="122">
        <f t="shared" si="38"/>
        <v>0</v>
      </c>
      <c r="R201" s="122">
        <f t="shared" si="39"/>
        <v>0</v>
      </c>
    </row>
    <row r="202" spans="2:18">
      <c r="B202" s="121">
        <v>175</v>
      </c>
      <c r="C202" s="119">
        <f t="shared" si="28"/>
        <v>2759.5596470210421</v>
      </c>
      <c r="D202" s="121" t="str">
        <f t="shared" si="29"/>
        <v>Sun</v>
      </c>
      <c r="E202" s="121">
        <f t="shared" si="30"/>
        <v>1367</v>
      </c>
      <c r="F202" s="119">
        <f t="shared" si="31"/>
        <v>614.17776640547606</v>
      </c>
      <c r="G202" s="122">
        <f t="shared" si="32"/>
        <v>0.85989354107533278</v>
      </c>
      <c r="H202" s="122">
        <f>0</f>
        <v>0</v>
      </c>
      <c r="I202" s="122">
        <f t="shared" si="40"/>
        <v>0.27</v>
      </c>
      <c r="J202" s="122">
        <f t="shared" si="27"/>
        <v>0.27</v>
      </c>
      <c r="K202" s="122">
        <f t="shared" si="27"/>
        <v>0.27</v>
      </c>
      <c r="L202" s="122">
        <f t="shared" si="27"/>
        <v>0.27</v>
      </c>
      <c r="M202" s="122">
        <f t="shared" si="34"/>
        <v>0</v>
      </c>
      <c r="N202" s="122">
        <f t="shared" si="35"/>
        <v>0.94444444444444442</v>
      </c>
      <c r="O202" s="122">
        <f t="shared" si="36"/>
        <v>5.555555555555558E-2</v>
      </c>
      <c r="P202" s="122">
        <f t="shared" si="37"/>
        <v>0</v>
      </c>
      <c r="Q202" s="122">
        <f t="shared" si="38"/>
        <v>0</v>
      </c>
      <c r="R202" s="122">
        <f t="shared" si="39"/>
        <v>0</v>
      </c>
    </row>
    <row r="203" spans="2:18">
      <c r="B203" s="121">
        <v>176</v>
      </c>
      <c r="C203" s="119">
        <f t="shared" si="28"/>
        <v>2775.3285592897337</v>
      </c>
      <c r="D203" s="121" t="str">
        <f t="shared" si="29"/>
        <v>Sun</v>
      </c>
      <c r="E203" s="121">
        <f t="shared" si="30"/>
        <v>1367</v>
      </c>
      <c r="F203" s="119">
        <f t="shared" si="31"/>
        <v>614.17776640547606</v>
      </c>
      <c r="G203" s="122">
        <f t="shared" si="32"/>
        <v>0.85989354107533278</v>
      </c>
      <c r="H203" s="122">
        <f>0</f>
        <v>0</v>
      </c>
      <c r="I203" s="122">
        <f t="shared" si="40"/>
        <v>0.27</v>
      </c>
      <c r="J203" s="122">
        <f t="shared" si="27"/>
        <v>0.27</v>
      </c>
      <c r="K203" s="122">
        <f t="shared" si="27"/>
        <v>0.27</v>
      </c>
      <c r="L203" s="122">
        <f t="shared" si="27"/>
        <v>0.27</v>
      </c>
      <c r="M203" s="122">
        <f t="shared" si="34"/>
        <v>0</v>
      </c>
      <c r="N203" s="122">
        <f t="shared" si="35"/>
        <v>0.9555555555555556</v>
      </c>
      <c r="O203" s="122">
        <f t="shared" si="36"/>
        <v>4.4444444444444398E-2</v>
      </c>
      <c r="P203" s="122">
        <f t="shared" si="37"/>
        <v>0</v>
      </c>
      <c r="Q203" s="122">
        <f t="shared" si="38"/>
        <v>0</v>
      </c>
      <c r="R203" s="122">
        <f t="shared" si="39"/>
        <v>0</v>
      </c>
    </row>
    <row r="204" spans="2:18">
      <c r="B204" s="121">
        <v>177</v>
      </c>
      <c r="C204" s="119">
        <f t="shared" si="28"/>
        <v>2791.0974715584257</v>
      </c>
      <c r="D204" s="121" t="str">
        <f t="shared" si="29"/>
        <v>Sun</v>
      </c>
      <c r="E204" s="121">
        <f t="shared" si="30"/>
        <v>1367</v>
      </c>
      <c r="F204" s="119">
        <f t="shared" si="31"/>
        <v>614.17776640547606</v>
      </c>
      <c r="G204" s="122">
        <f t="shared" si="32"/>
        <v>0.85989354107533278</v>
      </c>
      <c r="H204" s="122">
        <f>0</f>
        <v>0</v>
      </c>
      <c r="I204" s="122">
        <f t="shared" si="40"/>
        <v>0.27</v>
      </c>
      <c r="J204" s="122">
        <f t="shared" si="27"/>
        <v>0.27</v>
      </c>
      <c r="K204" s="122">
        <f t="shared" si="27"/>
        <v>0.27</v>
      </c>
      <c r="L204" s="122">
        <f t="shared" si="27"/>
        <v>0.27</v>
      </c>
      <c r="M204" s="122">
        <f t="shared" si="34"/>
        <v>0</v>
      </c>
      <c r="N204" s="122">
        <f t="shared" si="35"/>
        <v>0.96666666666666667</v>
      </c>
      <c r="O204" s="122">
        <f t="shared" si="36"/>
        <v>3.3333333333333326E-2</v>
      </c>
      <c r="P204" s="122">
        <f t="shared" si="37"/>
        <v>0</v>
      </c>
      <c r="Q204" s="122">
        <f t="shared" si="38"/>
        <v>0</v>
      </c>
      <c r="R204" s="122">
        <f t="shared" si="39"/>
        <v>0</v>
      </c>
    </row>
    <row r="205" spans="2:18">
      <c r="B205" s="121">
        <v>178</v>
      </c>
      <c r="C205" s="119">
        <f t="shared" si="28"/>
        <v>2806.8663838271173</v>
      </c>
      <c r="D205" s="121" t="str">
        <f t="shared" si="29"/>
        <v>Sun</v>
      </c>
      <c r="E205" s="121">
        <f t="shared" si="30"/>
        <v>1367</v>
      </c>
      <c r="F205" s="119">
        <f t="shared" si="31"/>
        <v>614.17776640547606</v>
      </c>
      <c r="G205" s="122">
        <f t="shared" si="32"/>
        <v>0.85989354107533278</v>
      </c>
      <c r="H205" s="122">
        <f>0</f>
        <v>0</v>
      </c>
      <c r="I205" s="122">
        <f t="shared" si="40"/>
        <v>0.27</v>
      </c>
      <c r="J205" s="122">
        <f t="shared" si="27"/>
        <v>0.27</v>
      </c>
      <c r="K205" s="122">
        <f t="shared" si="27"/>
        <v>0.27</v>
      </c>
      <c r="L205" s="122">
        <f t="shared" si="27"/>
        <v>0.27</v>
      </c>
      <c r="M205" s="122">
        <f t="shared" si="34"/>
        <v>0</v>
      </c>
      <c r="N205" s="122">
        <f t="shared" si="35"/>
        <v>0.97777777777777775</v>
      </c>
      <c r="O205" s="122">
        <f t="shared" si="36"/>
        <v>2.2222222222222254E-2</v>
      </c>
      <c r="P205" s="122">
        <f t="shared" si="37"/>
        <v>0</v>
      </c>
      <c r="Q205" s="122">
        <f t="shared" si="38"/>
        <v>0</v>
      </c>
      <c r="R205" s="122">
        <f t="shared" si="39"/>
        <v>0</v>
      </c>
    </row>
    <row r="206" spans="2:18">
      <c r="B206" s="121">
        <v>179</v>
      </c>
      <c r="C206" s="119">
        <f t="shared" si="28"/>
        <v>2822.6352960958088</v>
      </c>
      <c r="D206" s="121" t="str">
        <f t="shared" si="29"/>
        <v>Sun</v>
      </c>
      <c r="E206" s="121">
        <f t="shared" si="30"/>
        <v>1367</v>
      </c>
      <c r="F206" s="119">
        <f t="shared" si="31"/>
        <v>614.17776640547606</v>
      </c>
      <c r="G206" s="122">
        <f t="shared" si="32"/>
        <v>0.85989354107533278</v>
      </c>
      <c r="H206" s="122">
        <f>0</f>
        <v>0</v>
      </c>
      <c r="I206" s="122">
        <f t="shared" si="40"/>
        <v>0.27</v>
      </c>
      <c r="J206" s="122">
        <f t="shared" si="27"/>
        <v>0.27</v>
      </c>
      <c r="K206" s="122">
        <f t="shared" si="27"/>
        <v>0.27</v>
      </c>
      <c r="L206" s="122">
        <f t="shared" si="27"/>
        <v>0.27</v>
      </c>
      <c r="M206" s="122">
        <f t="shared" si="34"/>
        <v>0</v>
      </c>
      <c r="N206" s="122">
        <f t="shared" si="35"/>
        <v>0.98888888888888893</v>
      </c>
      <c r="O206" s="122">
        <f t="shared" si="36"/>
        <v>1.1111111111111072E-2</v>
      </c>
      <c r="P206" s="122">
        <f t="shared" si="37"/>
        <v>0</v>
      </c>
      <c r="Q206" s="122">
        <f t="shared" si="38"/>
        <v>0</v>
      </c>
      <c r="R206" s="122">
        <f t="shared" si="39"/>
        <v>0</v>
      </c>
    </row>
    <row r="207" spans="2:18">
      <c r="B207" s="121">
        <v>180</v>
      </c>
      <c r="C207" s="119">
        <f t="shared" si="28"/>
        <v>2838.4042083645004</v>
      </c>
      <c r="D207" s="121" t="str">
        <f t="shared" si="29"/>
        <v>Sun</v>
      </c>
      <c r="E207" s="121">
        <f t="shared" si="30"/>
        <v>1367</v>
      </c>
      <c r="F207" s="119">
        <f t="shared" si="31"/>
        <v>614.17776640547606</v>
      </c>
      <c r="G207" s="122">
        <f t="shared" si="32"/>
        <v>0.85989354107533278</v>
      </c>
      <c r="H207" s="122">
        <f>0</f>
        <v>0</v>
      </c>
      <c r="I207" s="122">
        <f t="shared" si="40"/>
        <v>0.27</v>
      </c>
      <c r="J207" s="122">
        <f t="shared" si="27"/>
        <v>0.27</v>
      </c>
      <c r="K207" s="122">
        <f t="shared" si="27"/>
        <v>0.27</v>
      </c>
      <c r="L207" s="122">
        <f t="shared" si="27"/>
        <v>0.27</v>
      </c>
      <c r="M207" s="122">
        <f t="shared" si="34"/>
        <v>0</v>
      </c>
      <c r="N207" s="122">
        <f t="shared" si="35"/>
        <v>1</v>
      </c>
      <c r="O207" s="122">
        <f t="shared" si="36"/>
        <v>0</v>
      </c>
      <c r="P207" s="122">
        <f t="shared" si="37"/>
        <v>0</v>
      </c>
      <c r="Q207" s="122">
        <f t="shared" si="38"/>
        <v>0</v>
      </c>
      <c r="R207" s="122">
        <f t="shared" si="39"/>
        <v>0</v>
      </c>
    </row>
    <row r="208" spans="2:18">
      <c r="B208" s="121">
        <v>181</v>
      </c>
      <c r="C208" s="119">
        <f t="shared" si="28"/>
        <v>2854.173120633192</v>
      </c>
      <c r="D208" s="121" t="str">
        <f t="shared" si="29"/>
        <v>Sun</v>
      </c>
      <c r="E208" s="121">
        <f t="shared" si="30"/>
        <v>1367</v>
      </c>
      <c r="F208" s="119">
        <f t="shared" si="31"/>
        <v>614.17776640547606</v>
      </c>
      <c r="G208" s="122">
        <f t="shared" si="32"/>
        <v>0.85989354107533278</v>
      </c>
      <c r="H208" s="122">
        <f>0</f>
        <v>0</v>
      </c>
      <c r="I208" s="122">
        <f t="shared" si="40"/>
        <v>0.27</v>
      </c>
      <c r="J208" s="122">
        <f t="shared" si="27"/>
        <v>0.27</v>
      </c>
      <c r="K208" s="122">
        <f t="shared" si="27"/>
        <v>0.27</v>
      </c>
      <c r="L208" s="122">
        <f t="shared" si="27"/>
        <v>0.27</v>
      </c>
      <c r="M208" s="122">
        <f t="shared" si="34"/>
        <v>0</v>
      </c>
      <c r="N208" s="122">
        <f t="shared" si="35"/>
        <v>0.98888888888888893</v>
      </c>
      <c r="O208" s="122">
        <f t="shared" si="36"/>
        <v>0</v>
      </c>
      <c r="P208" s="122">
        <f t="shared" si="37"/>
        <v>1.1111111111111112E-2</v>
      </c>
      <c r="Q208" s="122">
        <f t="shared" si="38"/>
        <v>0</v>
      </c>
      <c r="R208" s="122">
        <f t="shared" si="39"/>
        <v>0</v>
      </c>
    </row>
    <row r="209" spans="2:18">
      <c r="B209" s="121">
        <v>182</v>
      </c>
      <c r="C209" s="119">
        <f t="shared" si="28"/>
        <v>2869.942032901884</v>
      </c>
      <c r="D209" s="121" t="str">
        <f t="shared" si="29"/>
        <v>Sun</v>
      </c>
      <c r="E209" s="121">
        <f t="shared" si="30"/>
        <v>1367</v>
      </c>
      <c r="F209" s="119">
        <f t="shared" si="31"/>
        <v>614.17776640547606</v>
      </c>
      <c r="G209" s="122">
        <f t="shared" si="32"/>
        <v>0.85989354107533278</v>
      </c>
      <c r="H209" s="122">
        <f>0</f>
        <v>0</v>
      </c>
      <c r="I209" s="122">
        <f t="shared" si="40"/>
        <v>0.27</v>
      </c>
      <c r="J209" s="122">
        <f t="shared" si="27"/>
        <v>0.27</v>
      </c>
      <c r="K209" s="122">
        <f t="shared" si="27"/>
        <v>0.27</v>
      </c>
      <c r="L209" s="122">
        <f t="shared" si="27"/>
        <v>0.27</v>
      </c>
      <c r="M209" s="122">
        <f t="shared" si="34"/>
        <v>0</v>
      </c>
      <c r="N209" s="122">
        <f t="shared" si="35"/>
        <v>0.97777777777777775</v>
      </c>
      <c r="O209" s="122">
        <f t="shared" si="36"/>
        <v>0</v>
      </c>
      <c r="P209" s="122">
        <f t="shared" si="37"/>
        <v>2.2222222222222223E-2</v>
      </c>
      <c r="Q209" s="122">
        <f t="shared" si="38"/>
        <v>0</v>
      </c>
      <c r="R209" s="122">
        <f t="shared" si="39"/>
        <v>0</v>
      </c>
    </row>
    <row r="210" spans="2:18">
      <c r="B210" s="121">
        <v>183</v>
      </c>
      <c r="C210" s="119">
        <f t="shared" si="28"/>
        <v>2885.7109451705755</v>
      </c>
      <c r="D210" s="121" t="str">
        <f t="shared" si="29"/>
        <v>Sun</v>
      </c>
      <c r="E210" s="121">
        <f t="shared" si="30"/>
        <v>1367</v>
      </c>
      <c r="F210" s="119">
        <f t="shared" si="31"/>
        <v>614.17776640547606</v>
      </c>
      <c r="G210" s="122">
        <f t="shared" si="32"/>
        <v>0.85989354107533278</v>
      </c>
      <c r="H210" s="122">
        <f>0</f>
        <v>0</v>
      </c>
      <c r="I210" s="122">
        <f t="shared" si="40"/>
        <v>0.27</v>
      </c>
      <c r="J210" s="122">
        <f t="shared" si="27"/>
        <v>0.27</v>
      </c>
      <c r="K210" s="122">
        <f t="shared" si="27"/>
        <v>0.27</v>
      </c>
      <c r="L210" s="122">
        <f t="shared" si="27"/>
        <v>0.27</v>
      </c>
      <c r="M210" s="122">
        <f t="shared" si="34"/>
        <v>0</v>
      </c>
      <c r="N210" s="122">
        <f t="shared" si="35"/>
        <v>0.96666666666666667</v>
      </c>
      <c r="O210" s="122">
        <f t="shared" si="36"/>
        <v>0</v>
      </c>
      <c r="P210" s="122">
        <f t="shared" si="37"/>
        <v>3.3333333333333333E-2</v>
      </c>
      <c r="Q210" s="122">
        <f t="shared" si="38"/>
        <v>0</v>
      </c>
      <c r="R210" s="122">
        <f t="shared" si="39"/>
        <v>0</v>
      </c>
    </row>
    <row r="211" spans="2:18">
      <c r="B211" s="121">
        <v>184</v>
      </c>
      <c r="C211" s="119">
        <f t="shared" si="28"/>
        <v>2901.4798574392671</v>
      </c>
      <c r="D211" s="121" t="str">
        <f t="shared" si="29"/>
        <v>Sun</v>
      </c>
      <c r="E211" s="121">
        <f t="shared" si="30"/>
        <v>1367</v>
      </c>
      <c r="F211" s="119">
        <f t="shared" si="31"/>
        <v>614.17776640547606</v>
      </c>
      <c r="G211" s="122">
        <f t="shared" si="32"/>
        <v>0.85989354107533278</v>
      </c>
      <c r="H211" s="122">
        <f>0</f>
        <v>0</v>
      </c>
      <c r="I211" s="122">
        <f t="shared" si="40"/>
        <v>0.27</v>
      </c>
      <c r="J211" s="122">
        <f t="shared" si="27"/>
        <v>0.27</v>
      </c>
      <c r="K211" s="122">
        <f t="shared" si="27"/>
        <v>0.27</v>
      </c>
      <c r="L211" s="122">
        <f t="shared" si="27"/>
        <v>0.27</v>
      </c>
      <c r="M211" s="122">
        <f t="shared" si="34"/>
        <v>0</v>
      </c>
      <c r="N211" s="122">
        <f t="shared" si="35"/>
        <v>0.9555555555555556</v>
      </c>
      <c r="O211" s="122">
        <f t="shared" si="36"/>
        <v>0</v>
      </c>
      <c r="P211" s="122">
        <f t="shared" si="37"/>
        <v>4.4444444444444446E-2</v>
      </c>
      <c r="Q211" s="122">
        <f t="shared" si="38"/>
        <v>0</v>
      </c>
      <c r="R211" s="122">
        <f t="shared" si="39"/>
        <v>0</v>
      </c>
    </row>
    <row r="212" spans="2:18">
      <c r="B212" s="121">
        <v>185</v>
      </c>
      <c r="C212" s="119">
        <f t="shared" si="28"/>
        <v>2917.2487697079591</v>
      </c>
      <c r="D212" s="121" t="str">
        <f t="shared" si="29"/>
        <v>Sun</v>
      </c>
      <c r="E212" s="121">
        <f t="shared" si="30"/>
        <v>1367</v>
      </c>
      <c r="F212" s="119">
        <f t="shared" si="31"/>
        <v>614.17776640547606</v>
      </c>
      <c r="G212" s="122">
        <f t="shared" si="32"/>
        <v>0.85989354107533278</v>
      </c>
      <c r="H212" s="122">
        <f>0</f>
        <v>0</v>
      </c>
      <c r="I212" s="122">
        <f t="shared" si="40"/>
        <v>0.27</v>
      </c>
      <c r="J212" s="122">
        <f t="shared" si="27"/>
        <v>0.27</v>
      </c>
      <c r="K212" s="122">
        <f t="shared" si="27"/>
        <v>0.27</v>
      </c>
      <c r="L212" s="122">
        <f t="shared" si="27"/>
        <v>0.27</v>
      </c>
      <c r="M212" s="122">
        <f t="shared" si="34"/>
        <v>0</v>
      </c>
      <c r="N212" s="122">
        <f t="shared" si="35"/>
        <v>0.94444444444444442</v>
      </c>
      <c r="O212" s="122">
        <f t="shared" si="36"/>
        <v>0</v>
      </c>
      <c r="P212" s="122">
        <f t="shared" si="37"/>
        <v>5.5555555555555552E-2</v>
      </c>
      <c r="Q212" s="122">
        <f t="shared" si="38"/>
        <v>0</v>
      </c>
      <c r="R212" s="122">
        <f t="shared" si="39"/>
        <v>0</v>
      </c>
    </row>
    <row r="213" spans="2:18">
      <c r="B213" s="121">
        <v>186</v>
      </c>
      <c r="C213" s="119">
        <f t="shared" si="28"/>
        <v>2933.0176819766502</v>
      </c>
      <c r="D213" s="121" t="str">
        <f t="shared" si="29"/>
        <v>Sun</v>
      </c>
      <c r="E213" s="121">
        <f t="shared" si="30"/>
        <v>1367</v>
      </c>
      <c r="F213" s="119">
        <f t="shared" si="31"/>
        <v>614.17776640547606</v>
      </c>
      <c r="G213" s="122">
        <f t="shared" si="32"/>
        <v>0.85989354107533278</v>
      </c>
      <c r="H213" s="122">
        <f>0</f>
        <v>0</v>
      </c>
      <c r="I213" s="122">
        <f t="shared" si="40"/>
        <v>0.27</v>
      </c>
      <c r="J213" s="122">
        <f t="shared" si="27"/>
        <v>0.27</v>
      </c>
      <c r="K213" s="122">
        <f t="shared" si="27"/>
        <v>0.27</v>
      </c>
      <c r="L213" s="122">
        <f t="shared" si="27"/>
        <v>0.27</v>
      </c>
      <c r="M213" s="122">
        <f t="shared" si="34"/>
        <v>0</v>
      </c>
      <c r="N213" s="122">
        <f t="shared" si="35"/>
        <v>0.93333333333333335</v>
      </c>
      <c r="O213" s="122">
        <f t="shared" si="36"/>
        <v>0</v>
      </c>
      <c r="P213" s="122">
        <f t="shared" si="37"/>
        <v>6.6666666666666666E-2</v>
      </c>
      <c r="Q213" s="122">
        <f t="shared" si="38"/>
        <v>0</v>
      </c>
      <c r="R213" s="122">
        <f t="shared" si="39"/>
        <v>0</v>
      </c>
    </row>
    <row r="214" spans="2:18">
      <c r="B214" s="121">
        <v>187</v>
      </c>
      <c r="C214" s="119">
        <f t="shared" si="28"/>
        <v>2948.7865942453423</v>
      </c>
      <c r="D214" s="121" t="str">
        <f t="shared" si="29"/>
        <v>Sun</v>
      </c>
      <c r="E214" s="121">
        <f t="shared" si="30"/>
        <v>1367</v>
      </c>
      <c r="F214" s="119">
        <f t="shared" si="31"/>
        <v>614.17776640547606</v>
      </c>
      <c r="G214" s="122">
        <f t="shared" si="32"/>
        <v>0.85989354107533278</v>
      </c>
      <c r="H214" s="122">
        <f>0</f>
        <v>0</v>
      </c>
      <c r="I214" s="122">
        <f t="shared" si="40"/>
        <v>0.27</v>
      </c>
      <c r="J214" s="122">
        <f t="shared" si="27"/>
        <v>0.27</v>
      </c>
      <c r="K214" s="122">
        <f t="shared" si="27"/>
        <v>0.27</v>
      </c>
      <c r="L214" s="122">
        <f t="shared" si="27"/>
        <v>0.27</v>
      </c>
      <c r="M214" s="122">
        <f t="shared" si="34"/>
        <v>0</v>
      </c>
      <c r="N214" s="122">
        <f t="shared" si="35"/>
        <v>0.92222222222222228</v>
      </c>
      <c r="O214" s="122">
        <f t="shared" si="36"/>
        <v>0</v>
      </c>
      <c r="P214" s="122">
        <f t="shared" si="37"/>
        <v>7.7777777777777779E-2</v>
      </c>
      <c r="Q214" s="122">
        <f t="shared" si="38"/>
        <v>0</v>
      </c>
      <c r="R214" s="122">
        <f t="shared" si="39"/>
        <v>0</v>
      </c>
    </row>
    <row r="215" spans="2:18">
      <c r="B215" s="121">
        <v>188</v>
      </c>
      <c r="C215" s="119">
        <f t="shared" si="28"/>
        <v>2964.5555065140334</v>
      </c>
      <c r="D215" s="121" t="str">
        <f t="shared" si="29"/>
        <v>Sun</v>
      </c>
      <c r="E215" s="121">
        <f t="shared" si="30"/>
        <v>1367</v>
      </c>
      <c r="F215" s="119">
        <f t="shared" si="31"/>
        <v>614.17776640547606</v>
      </c>
      <c r="G215" s="122">
        <f t="shared" si="32"/>
        <v>0.85989354107533278</v>
      </c>
      <c r="H215" s="122">
        <f>0</f>
        <v>0</v>
      </c>
      <c r="I215" s="122">
        <f t="shared" si="40"/>
        <v>0.27</v>
      </c>
      <c r="J215" s="122">
        <f t="shared" si="27"/>
        <v>0.27</v>
      </c>
      <c r="K215" s="122">
        <f t="shared" si="27"/>
        <v>0.27</v>
      </c>
      <c r="L215" s="122">
        <f t="shared" si="27"/>
        <v>0.27</v>
      </c>
      <c r="M215" s="122">
        <f t="shared" si="34"/>
        <v>0</v>
      </c>
      <c r="N215" s="122">
        <f t="shared" si="35"/>
        <v>0.91111111111111109</v>
      </c>
      <c r="O215" s="122">
        <f t="shared" si="36"/>
        <v>0</v>
      </c>
      <c r="P215" s="122">
        <f t="shared" si="37"/>
        <v>8.8888888888888892E-2</v>
      </c>
      <c r="Q215" s="122">
        <f t="shared" si="38"/>
        <v>0</v>
      </c>
      <c r="R215" s="122">
        <f t="shared" si="39"/>
        <v>0</v>
      </c>
    </row>
    <row r="216" spans="2:18">
      <c r="B216" s="121">
        <v>189</v>
      </c>
      <c r="C216" s="119">
        <f t="shared" si="28"/>
        <v>2980.3244187827254</v>
      </c>
      <c r="D216" s="121" t="str">
        <f t="shared" si="29"/>
        <v>Sun</v>
      </c>
      <c r="E216" s="121">
        <f t="shared" si="30"/>
        <v>1367</v>
      </c>
      <c r="F216" s="119">
        <f t="shared" si="31"/>
        <v>614.17776640547606</v>
      </c>
      <c r="G216" s="122">
        <f t="shared" si="32"/>
        <v>0.85989354107533278</v>
      </c>
      <c r="H216" s="122">
        <f>0</f>
        <v>0</v>
      </c>
      <c r="I216" s="122">
        <f t="shared" si="40"/>
        <v>0.27</v>
      </c>
      <c r="J216" s="122">
        <f t="shared" si="27"/>
        <v>0.27</v>
      </c>
      <c r="K216" s="122">
        <f t="shared" si="27"/>
        <v>0.27</v>
      </c>
      <c r="L216" s="122">
        <f t="shared" si="27"/>
        <v>0.27</v>
      </c>
      <c r="M216" s="122">
        <f t="shared" si="34"/>
        <v>0</v>
      </c>
      <c r="N216" s="122">
        <f t="shared" si="35"/>
        <v>0.9</v>
      </c>
      <c r="O216" s="122">
        <f t="shared" si="36"/>
        <v>0</v>
      </c>
      <c r="P216" s="122">
        <f t="shared" si="37"/>
        <v>0.1</v>
      </c>
      <c r="Q216" s="122">
        <f t="shared" si="38"/>
        <v>0</v>
      </c>
      <c r="R216" s="122">
        <f t="shared" si="39"/>
        <v>0</v>
      </c>
    </row>
    <row r="217" spans="2:18">
      <c r="B217" s="121">
        <v>190</v>
      </c>
      <c r="C217" s="119">
        <f t="shared" si="28"/>
        <v>2996.0933310514174</v>
      </c>
      <c r="D217" s="121" t="str">
        <f t="shared" si="29"/>
        <v>Sun</v>
      </c>
      <c r="E217" s="121">
        <f t="shared" si="30"/>
        <v>1367</v>
      </c>
      <c r="F217" s="119">
        <f t="shared" si="31"/>
        <v>614.17776640547606</v>
      </c>
      <c r="G217" s="122">
        <f t="shared" si="32"/>
        <v>0.85989354107533278</v>
      </c>
      <c r="H217" s="122">
        <f>0</f>
        <v>0</v>
      </c>
      <c r="I217" s="122">
        <f t="shared" si="40"/>
        <v>0.27</v>
      </c>
      <c r="J217" s="122">
        <f t="shared" si="27"/>
        <v>0.27</v>
      </c>
      <c r="K217" s="122">
        <f t="shared" si="27"/>
        <v>0.27</v>
      </c>
      <c r="L217" s="122">
        <f t="shared" si="27"/>
        <v>0.27</v>
      </c>
      <c r="M217" s="122">
        <f t="shared" si="34"/>
        <v>0</v>
      </c>
      <c r="N217" s="122">
        <f t="shared" si="35"/>
        <v>0.88888888888888884</v>
      </c>
      <c r="O217" s="122">
        <f t="shared" si="36"/>
        <v>0</v>
      </c>
      <c r="P217" s="122">
        <f t="shared" si="37"/>
        <v>0.1111111111111111</v>
      </c>
      <c r="Q217" s="122">
        <f t="shared" si="38"/>
        <v>0</v>
      </c>
      <c r="R217" s="122">
        <f t="shared" si="39"/>
        <v>0</v>
      </c>
    </row>
    <row r="218" spans="2:18">
      <c r="B218" s="121">
        <v>191</v>
      </c>
      <c r="C218" s="119">
        <f t="shared" si="28"/>
        <v>3011.8622433201085</v>
      </c>
      <c r="D218" s="121" t="str">
        <f t="shared" si="29"/>
        <v>Sun</v>
      </c>
      <c r="E218" s="121">
        <f t="shared" si="30"/>
        <v>1367</v>
      </c>
      <c r="F218" s="119">
        <f t="shared" si="31"/>
        <v>614.17776640547606</v>
      </c>
      <c r="G218" s="122">
        <f t="shared" si="32"/>
        <v>0.85989354107533278</v>
      </c>
      <c r="H218" s="122">
        <f>0</f>
        <v>0</v>
      </c>
      <c r="I218" s="122">
        <f t="shared" si="40"/>
        <v>0.27</v>
      </c>
      <c r="J218" s="122">
        <f t="shared" si="27"/>
        <v>0.27</v>
      </c>
      <c r="K218" s="122">
        <f t="shared" si="27"/>
        <v>0.27</v>
      </c>
      <c r="L218" s="122">
        <f t="shared" si="27"/>
        <v>0.27</v>
      </c>
      <c r="M218" s="122">
        <f t="shared" si="34"/>
        <v>0</v>
      </c>
      <c r="N218" s="122">
        <f t="shared" si="35"/>
        <v>0.87777777777777777</v>
      </c>
      <c r="O218" s="122">
        <f t="shared" si="36"/>
        <v>0</v>
      </c>
      <c r="P218" s="122">
        <f t="shared" si="37"/>
        <v>0.12222222222222222</v>
      </c>
      <c r="Q218" s="122">
        <f t="shared" si="38"/>
        <v>0</v>
      </c>
      <c r="R218" s="122">
        <f t="shared" si="39"/>
        <v>0</v>
      </c>
    </row>
    <row r="219" spans="2:18">
      <c r="B219" s="121">
        <v>192</v>
      </c>
      <c r="C219" s="119">
        <f t="shared" si="28"/>
        <v>3027.6311555888005</v>
      </c>
      <c r="D219" s="121" t="str">
        <f t="shared" si="29"/>
        <v>Sun</v>
      </c>
      <c r="E219" s="121">
        <f t="shared" si="30"/>
        <v>1367</v>
      </c>
      <c r="F219" s="119">
        <f t="shared" si="31"/>
        <v>614.17776640547606</v>
      </c>
      <c r="G219" s="122">
        <f t="shared" si="32"/>
        <v>0.85989354107533278</v>
      </c>
      <c r="H219" s="122">
        <f>0</f>
        <v>0</v>
      </c>
      <c r="I219" s="122">
        <f t="shared" si="40"/>
        <v>0.27</v>
      </c>
      <c r="J219" s="122">
        <f>$C$19</f>
        <v>0.27</v>
      </c>
      <c r="K219" s="122">
        <f>$C$19</f>
        <v>0.27</v>
      </c>
      <c r="L219" s="122">
        <f>$C$19</f>
        <v>0.27</v>
      </c>
      <c r="M219" s="122">
        <f t="shared" si="34"/>
        <v>0</v>
      </c>
      <c r="N219" s="122">
        <f t="shared" si="35"/>
        <v>0.8666666666666667</v>
      </c>
      <c r="O219" s="122">
        <f t="shared" si="36"/>
        <v>0</v>
      </c>
      <c r="P219" s="122">
        <f t="shared" si="37"/>
        <v>0.13333333333333333</v>
      </c>
      <c r="Q219" s="122">
        <f t="shared" si="38"/>
        <v>0</v>
      </c>
      <c r="R219" s="122">
        <f t="shared" si="39"/>
        <v>0</v>
      </c>
    </row>
    <row r="220" spans="2:18">
      <c r="B220" s="121">
        <v>193</v>
      </c>
      <c r="C220" s="119">
        <f t="shared" ref="C220:C283" si="41">$C$14*B220/360</f>
        <v>3043.4000678574916</v>
      </c>
      <c r="D220" s="121" t="str">
        <f t="shared" ref="D220:D283" si="42">IF(C220&lt;($C$15/2),"Eclipse",IF(C220&gt;($C$14-($C$15/2)),"Eclipse","Sun"))</f>
        <v>Sun</v>
      </c>
      <c r="E220" s="121">
        <f t="shared" ref="E220:E283" si="43">IF(D220="Sun",$G$13,0)</f>
        <v>1367</v>
      </c>
      <c r="F220" s="119">
        <f t="shared" ref="F220:F283" si="44">IF(D220="Sun",$G$14+$G$15*$G$13,$G$14)</f>
        <v>614.17776640547606</v>
      </c>
      <c r="G220" s="122">
        <f t="shared" ref="G220:G283" si="45">$C$18</f>
        <v>0.85989354107533278</v>
      </c>
      <c r="H220" s="122">
        <f>0</f>
        <v>0</v>
      </c>
      <c r="I220" s="122">
        <f t="shared" ref="I220:L251" si="46">$C$19</f>
        <v>0.27</v>
      </c>
      <c r="J220" s="122">
        <f t="shared" si="46"/>
        <v>0.27</v>
      </c>
      <c r="K220" s="122">
        <f t="shared" si="46"/>
        <v>0.27</v>
      </c>
      <c r="L220" s="122">
        <f t="shared" si="46"/>
        <v>0.27</v>
      </c>
      <c r="M220" s="122">
        <f t="shared" ref="M220:M283" si="47">IF(B220&lt;90,1-(B220/90),IF(B220&lt;180,0,IF(B220&lt;270,0,((B220-270)/90))))</f>
        <v>0</v>
      </c>
      <c r="N220" s="122">
        <f t="shared" ref="N220:N283" si="48">IF(B220&lt;90,0,IF(B220&lt;180,(B220-90)/90,IF(B220&lt;270,1-((B220-180)/90),0)))</f>
        <v>0.85555555555555562</v>
      </c>
      <c r="O220" s="122">
        <f t="shared" ref="O220:O283" si="49">IF(B220&lt;90,B220/90,IF(B220&lt;180,1-((B220-90)/90),IF(B220&lt;270,0,0)))</f>
        <v>0</v>
      </c>
      <c r="P220" s="122">
        <f t="shared" ref="P220:P283" si="50">IF(B220&lt;90,0,IF(B220&lt;180,0,IF(B220&lt;270,(B220-180)/90,1-((B220-270)/90))))</f>
        <v>0.14444444444444443</v>
      </c>
      <c r="Q220" s="122">
        <f t="shared" ref="Q220:Q283" si="51">IF(B220&lt;90,0,IF(B220&lt;180,0,IF(B220&lt;270,0,0)))</f>
        <v>0</v>
      </c>
      <c r="R220" s="122">
        <f t="shared" ref="R220:R283" si="52">IF(B220&lt;90,0,IF(B220&lt;180,0,IF(B220&lt;270,0,0)))</f>
        <v>0</v>
      </c>
    </row>
    <row r="221" spans="2:18">
      <c r="B221" s="121">
        <v>194</v>
      </c>
      <c r="C221" s="119">
        <f t="shared" si="41"/>
        <v>3059.1689801261837</v>
      </c>
      <c r="D221" s="121" t="str">
        <f t="shared" si="42"/>
        <v>Sun</v>
      </c>
      <c r="E221" s="121">
        <f t="shared" si="43"/>
        <v>1367</v>
      </c>
      <c r="F221" s="119">
        <f t="shared" si="44"/>
        <v>614.17776640547606</v>
      </c>
      <c r="G221" s="122">
        <f t="shared" si="45"/>
        <v>0.85989354107533278</v>
      </c>
      <c r="H221" s="122">
        <f>0</f>
        <v>0</v>
      </c>
      <c r="I221" s="122">
        <f t="shared" si="46"/>
        <v>0.27</v>
      </c>
      <c r="J221" s="122">
        <f t="shared" si="46"/>
        <v>0.27</v>
      </c>
      <c r="K221" s="122">
        <f t="shared" si="46"/>
        <v>0.27</v>
      </c>
      <c r="L221" s="122">
        <f t="shared" si="46"/>
        <v>0.27</v>
      </c>
      <c r="M221" s="122">
        <f t="shared" si="47"/>
        <v>0</v>
      </c>
      <c r="N221" s="122">
        <f t="shared" si="48"/>
        <v>0.84444444444444444</v>
      </c>
      <c r="O221" s="122">
        <f t="shared" si="49"/>
        <v>0</v>
      </c>
      <c r="P221" s="122">
        <f t="shared" si="50"/>
        <v>0.15555555555555556</v>
      </c>
      <c r="Q221" s="122">
        <f t="shared" si="51"/>
        <v>0</v>
      </c>
      <c r="R221" s="122">
        <f t="shared" si="52"/>
        <v>0</v>
      </c>
    </row>
    <row r="222" spans="2:18">
      <c r="B222" s="121">
        <v>195</v>
      </c>
      <c r="C222" s="119">
        <f t="shared" si="41"/>
        <v>3074.9378923948757</v>
      </c>
      <c r="D222" s="121" t="str">
        <f t="shared" si="42"/>
        <v>Sun</v>
      </c>
      <c r="E222" s="121">
        <f t="shared" si="43"/>
        <v>1367</v>
      </c>
      <c r="F222" s="119">
        <f t="shared" si="44"/>
        <v>614.17776640547606</v>
      </c>
      <c r="G222" s="122">
        <f t="shared" si="45"/>
        <v>0.85989354107533278</v>
      </c>
      <c r="H222" s="122">
        <f>0</f>
        <v>0</v>
      </c>
      <c r="I222" s="122">
        <f t="shared" si="46"/>
        <v>0.27</v>
      </c>
      <c r="J222" s="122">
        <f t="shared" si="46"/>
        <v>0.27</v>
      </c>
      <c r="K222" s="122">
        <f t="shared" si="46"/>
        <v>0.27</v>
      </c>
      <c r="L222" s="122">
        <f t="shared" si="46"/>
        <v>0.27</v>
      </c>
      <c r="M222" s="122">
        <f t="shared" si="47"/>
        <v>0</v>
      </c>
      <c r="N222" s="122">
        <f t="shared" si="48"/>
        <v>0.83333333333333337</v>
      </c>
      <c r="O222" s="122">
        <f t="shared" si="49"/>
        <v>0</v>
      </c>
      <c r="P222" s="122">
        <f t="shared" si="50"/>
        <v>0.16666666666666666</v>
      </c>
      <c r="Q222" s="122">
        <f t="shared" si="51"/>
        <v>0</v>
      </c>
      <c r="R222" s="122">
        <f t="shared" si="52"/>
        <v>0</v>
      </c>
    </row>
    <row r="223" spans="2:18">
      <c r="B223" s="121">
        <v>196</v>
      </c>
      <c r="C223" s="119">
        <f t="shared" si="41"/>
        <v>3090.7068046635668</v>
      </c>
      <c r="D223" s="121" t="str">
        <f t="shared" si="42"/>
        <v>Sun</v>
      </c>
      <c r="E223" s="121">
        <f t="shared" si="43"/>
        <v>1367</v>
      </c>
      <c r="F223" s="119">
        <f t="shared" si="44"/>
        <v>614.17776640547606</v>
      </c>
      <c r="G223" s="122">
        <f t="shared" si="45"/>
        <v>0.85989354107533278</v>
      </c>
      <c r="H223" s="122">
        <f>0</f>
        <v>0</v>
      </c>
      <c r="I223" s="122">
        <f t="shared" si="46"/>
        <v>0.27</v>
      </c>
      <c r="J223" s="122">
        <f t="shared" si="46"/>
        <v>0.27</v>
      </c>
      <c r="K223" s="122">
        <f t="shared" si="46"/>
        <v>0.27</v>
      </c>
      <c r="L223" s="122">
        <f t="shared" si="46"/>
        <v>0.27</v>
      </c>
      <c r="M223" s="122">
        <f t="shared" si="47"/>
        <v>0</v>
      </c>
      <c r="N223" s="122">
        <f t="shared" si="48"/>
        <v>0.82222222222222219</v>
      </c>
      <c r="O223" s="122">
        <f t="shared" si="49"/>
        <v>0</v>
      </c>
      <c r="P223" s="122">
        <f t="shared" si="50"/>
        <v>0.17777777777777778</v>
      </c>
      <c r="Q223" s="122">
        <f t="shared" si="51"/>
        <v>0</v>
      </c>
      <c r="R223" s="122">
        <f t="shared" si="52"/>
        <v>0</v>
      </c>
    </row>
    <row r="224" spans="2:18">
      <c r="B224" s="121">
        <v>197</v>
      </c>
      <c r="C224" s="119">
        <f t="shared" si="41"/>
        <v>3106.4757169322588</v>
      </c>
      <c r="D224" s="121" t="str">
        <f t="shared" si="42"/>
        <v>Sun</v>
      </c>
      <c r="E224" s="121">
        <f t="shared" si="43"/>
        <v>1367</v>
      </c>
      <c r="F224" s="119">
        <f t="shared" si="44"/>
        <v>614.17776640547606</v>
      </c>
      <c r="G224" s="122">
        <f t="shared" si="45"/>
        <v>0.85989354107533278</v>
      </c>
      <c r="H224" s="122">
        <f>0</f>
        <v>0</v>
      </c>
      <c r="I224" s="122">
        <f t="shared" si="46"/>
        <v>0.27</v>
      </c>
      <c r="J224" s="122">
        <f t="shared" si="46"/>
        <v>0.27</v>
      </c>
      <c r="K224" s="122">
        <f t="shared" si="46"/>
        <v>0.27</v>
      </c>
      <c r="L224" s="122">
        <f t="shared" si="46"/>
        <v>0.27</v>
      </c>
      <c r="M224" s="122">
        <f t="shared" si="47"/>
        <v>0</v>
      </c>
      <c r="N224" s="122">
        <f t="shared" si="48"/>
        <v>0.81111111111111112</v>
      </c>
      <c r="O224" s="122">
        <f t="shared" si="49"/>
        <v>0</v>
      </c>
      <c r="P224" s="122">
        <f t="shared" si="50"/>
        <v>0.18888888888888888</v>
      </c>
      <c r="Q224" s="122">
        <f t="shared" si="51"/>
        <v>0</v>
      </c>
      <c r="R224" s="122">
        <f t="shared" si="52"/>
        <v>0</v>
      </c>
    </row>
    <row r="225" spans="2:18">
      <c r="B225" s="121">
        <v>198</v>
      </c>
      <c r="C225" s="119">
        <f t="shared" si="41"/>
        <v>3122.2446292009504</v>
      </c>
      <c r="D225" s="121" t="str">
        <f t="shared" si="42"/>
        <v>Sun</v>
      </c>
      <c r="E225" s="121">
        <f t="shared" si="43"/>
        <v>1367</v>
      </c>
      <c r="F225" s="119">
        <f t="shared" si="44"/>
        <v>614.17776640547606</v>
      </c>
      <c r="G225" s="122">
        <f t="shared" si="45"/>
        <v>0.85989354107533278</v>
      </c>
      <c r="H225" s="122">
        <f>0</f>
        <v>0</v>
      </c>
      <c r="I225" s="122">
        <f t="shared" si="46"/>
        <v>0.27</v>
      </c>
      <c r="J225" s="122">
        <f t="shared" si="46"/>
        <v>0.27</v>
      </c>
      <c r="K225" s="122">
        <f t="shared" si="46"/>
        <v>0.27</v>
      </c>
      <c r="L225" s="122">
        <f t="shared" si="46"/>
        <v>0.27</v>
      </c>
      <c r="M225" s="122">
        <f t="shared" si="47"/>
        <v>0</v>
      </c>
      <c r="N225" s="122">
        <f t="shared" si="48"/>
        <v>0.8</v>
      </c>
      <c r="O225" s="122">
        <f t="shared" si="49"/>
        <v>0</v>
      </c>
      <c r="P225" s="122">
        <f t="shared" si="50"/>
        <v>0.2</v>
      </c>
      <c r="Q225" s="122">
        <f t="shared" si="51"/>
        <v>0</v>
      </c>
      <c r="R225" s="122">
        <f t="shared" si="52"/>
        <v>0</v>
      </c>
    </row>
    <row r="226" spans="2:18">
      <c r="B226" s="121">
        <v>199</v>
      </c>
      <c r="C226" s="119">
        <f t="shared" si="41"/>
        <v>3138.013541469642</v>
      </c>
      <c r="D226" s="121" t="str">
        <f t="shared" si="42"/>
        <v>Sun</v>
      </c>
      <c r="E226" s="121">
        <f t="shared" si="43"/>
        <v>1367</v>
      </c>
      <c r="F226" s="119">
        <f t="shared" si="44"/>
        <v>614.17776640547606</v>
      </c>
      <c r="G226" s="122">
        <f t="shared" si="45"/>
        <v>0.85989354107533278</v>
      </c>
      <c r="H226" s="122">
        <f>0</f>
        <v>0</v>
      </c>
      <c r="I226" s="122">
        <f t="shared" si="46"/>
        <v>0.27</v>
      </c>
      <c r="J226" s="122">
        <f t="shared" si="46"/>
        <v>0.27</v>
      </c>
      <c r="K226" s="122">
        <f t="shared" si="46"/>
        <v>0.27</v>
      </c>
      <c r="L226" s="122">
        <f t="shared" si="46"/>
        <v>0.27</v>
      </c>
      <c r="M226" s="122">
        <f t="shared" si="47"/>
        <v>0</v>
      </c>
      <c r="N226" s="122">
        <f t="shared" si="48"/>
        <v>0.78888888888888886</v>
      </c>
      <c r="O226" s="122">
        <f t="shared" si="49"/>
        <v>0</v>
      </c>
      <c r="P226" s="122">
        <f t="shared" si="50"/>
        <v>0.21111111111111111</v>
      </c>
      <c r="Q226" s="122">
        <f t="shared" si="51"/>
        <v>0</v>
      </c>
      <c r="R226" s="122">
        <f t="shared" si="52"/>
        <v>0</v>
      </c>
    </row>
    <row r="227" spans="2:18">
      <c r="B227" s="121">
        <v>200</v>
      </c>
      <c r="C227" s="119">
        <f t="shared" si="41"/>
        <v>3153.782453738334</v>
      </c>
      <c r="D227" s="121" t="str">
        <f t="shared" si="42"/>
        <v>Sun</v>
      </c>
      <c r="E227" s="121">
        <f t="shared" si="43"/>
        <v>1367</v>
      </c>
      <c r="F227" s="119">
        <f t="shared" si="44"/>
        <v>614.17776640547606</v>
      </c>
      <c r="G227" s="122">
        <f t="shared" si="45"/>
        <v>0.85989354107533278</v>
      </c>
      <c r="H227" s="122">
        <f>0</f>
        <v>0</v>
      </c>
      <c r="I227" s="122">
        <f t="shared" si="46"/>
        <v>0.27</v>
      </c>
      <c r="J227" s="122">
        <f t="shared" si="46"/>
        <v>0.27</v>
      </c>
      <c r="K227" s="122">
        <f t="shared" si="46"/>
        <v>0.27</v>
      </c>
      <c r="L227" s="122">
        <f t="shared" si="46"/>
        <v>0.27</v>
      </c>
      <c r="M227" s="122">
        <f t="shared" si="47"/>
        <v>0</v>
      </c>
      <c r="N227" s="122">
        <f t="shared" si="48"/>
        <v>0.77777777777777779</v>
      </c>
      <c r="O227" s="122">
        <f t="shared" si="49"/>
        <v>0</v>
      </c>
      <c r="P227" s="122">
        <f t="shared" si="50"/>
        <v>0.22222222222222221</v>
      </c>
      <c r="Q227" s="122">
        <f t="shared" si="51"/>
        <v>0</v>
      </c>
      <c r="R227" s="122">
        <f t="shared" si="52"/>
        <v>0</v>
      </c>
    </row>
    <row r="228" spans="2:18">
      <c r="B228" s="121">
        <v>201</v>
      </c>
      <c r="C228" s="119">
        <f t="shared" si="41"/>
        <v>3169.5513660070255</v>
      </c>
      <c r="D228" s="121" t="str">
        <f t="shared" si="42"/>
        <v>Sun</v>
      </c>
      <c r="E228" s="121">
        <f t="shared" si="43"/>
        <v>1367</v>
      </c>
      <c r="F228" s="119">
        <f t="shared" si="44"/>
        <v>614.17776640547606</v>
      </c>
      <c r="G228" s="122">
        <f t="shared" si="45"/>
        <v>0.85989354107533278</v>
      </c>
      <c r="H228" s="122">
        <f>0</f>
        <v>0</v>
      </c>
      <c r="I228" s="122">
        <f t="shared" si="46"/>
        <v>0.27</v>
      </c>
      <c r="J228" s="122">
        <f t="shared" si="46"/>
        <v>0.27</v>
      </c>
      <c r="K228" s="122">
        <f t="shared" si="46"/>
        <v>0.27</v>
      </c>
      <c r="L228" s="122">
        <f t="shared" si="46"/>
        <v>0.27</v>
      </c>
      <c r="M228" s="122">
        <f t="shared" si="47"/>
        <v>0</v>
      </c>
      <c r="N228" s="122">
        <f t="shared" si="48"/>
        <v>0.76666666666666661</v>
      </c>
      <c r="O228" s="122">
        <f t="shared" si="49"/>
        <v>0</v>
      </c>
      <c r="P228" s="122">
        <f t="shared" si="50"/>
        <v>0.23333333333333334</v>
      </c>
      <c r="Q228" s="122">
        <f t="shared" si="51"/>
        <v>0</v>
      </c>
      <c r="R228" s="122">
        <f t="shared" si="52"/>
        <v>0</v>
      </c>
    </row>
    <row r="229" spans="2:18">
      <c r="B229" s="121">
        <v>202</v>
      </c>
      <c r="C229" s="119">
        <f t="shared" si="41"/>
        <v>3185.3202782757171</v>
      </c>
      <c r="D229" s="121" t="str">
        <f t="shared" si="42"/>
        <v>Sun</v>
      </c>
      <c r="E229" s="121">
        <f t="shared" si="43"/>
        <v>1367</v>
      </c>
      <c r="F229" s="119">
        <f t="shared" si="44"/>
        <v>614.17776640547606</v>
      </c>
      <c r="G229" s="122">
        <f t="shared" si="45"/>
        <v>0.85989354107533278</v>
      </c>
      <c r="H229" s="122">
        <f>0</f>
        <v>0</v>
      </c>
      <c r="I229" s="122">
        <f t="shared" si="46"/>
        <v>0.27</v>
      </c>
      <c r="J229" s="122">
        <f t="shared" si="46"/>
        <v>0.27</v>
      </c>
      <c r="K229" s="122">
        <f t="shared" si="46"/>
        <v>0.27</v>
      </c>
      <c r="L229" s="122">
        <f t="shared" si="46"/>
        <v>0.27</v>
      </c>
      <c r="M229" s="122">
        <f t="shared" si="47"/>
        <v>0</v>
      </c>
      <c r="N229" s="122">
        <f t="shared" si="48"/>
        <v>0.75555555555555554</v>
      </c>
      <c r="O229" s="122">
        <f t="shared" si="49"/>
        <v>0</v>
      </c>
      <c r="P229" s="122">
        <f t="shared" si="50"/>
        <v>0.24444444444444444</v>
      </c>
      <c r="Q229" s="122">
        <f t="shared" si="51"/>
        <v>0</v>
      </c>
      <c r="R229" s="122">
        <f t="shared" si="52"/>
        <v>0</v>
      </c>
    </row>
    <row r="230" spans="2:18">
      <c r="B230" s="121">
        <v>203</v>
      </c>
      <c r="C230" s="119">
        <f t="shared" si="41"/>
        <v>3201.0891905444087</v>
      </c>
      <c r="D230" s="121" t="str">
        <f t="shared" si="42"/>
        <v>Sun</v>
      </c>
      <c r="E230" s="121">
        <f t="shared" si="43"/>
        <v>1367</v>
      </c>
      <c r="F230" s="119">
        <f t="shared" si="44"/>
        <v>614.17776640547606</v>
      </c>
      <c r="G230" s="122">
        <f t="shared" si="45"/>
        <v>0.85989354107533278</v>
      </c>
      <c r="H230" s="122">
        <f>0</f>
        <v>0</v>
      </c>
      <c r="I230" s="122">
        <f t="shared" si="46"/>
        <v>0.27</v>
      </c>
      <c r="J230" s="122">
        <f t="shared" si="46"/>
        <v>0.27</v>
      </c>
      <c r="K230" s="122">
        <f t="shared" si="46"/>
        <v>0.27</v>
      </c>
      <c r="L230" s="122">
        <f t="shared" si="46"/>
        <v>0.27</v>
      </c>
      <c r="M230" s="122">
        <f t="shared" si="47"/>
        <v>0</v>
      </c>
      <c r="N230" s="122">
        <f t="shared" si="48"/>
        <v>0.74444444444444446</v>
      </c>
      <c r="O230" s="122">
        <f t="shared" si="49"/>
        <v>0</v>
      </c>
      <c r="P230" s="122">
        <f t="shared" si="50"/>
        <v>0.25555555555555554</v>
      </c>
      <c r="Q230" s="122">
        <f t="shared" si="51"/>
        <v>0</v>
      </c>
      <c r="R230" s="122">
        <f t="shared" si="52"/>
        <v>0</v>
      </c>
    </row>
    <row r="231" spans="2:18">
      <c r="B231" s="121">
        <v>204</v>
      </c>
      <c r="C231" s="119">
        <f t="shared" si="41"/>
        <v>3216.8581028131007</v>
      </c>
      <c r="D231" s="121" t="str">
        <f t="shared" si="42"/>
        <v>Sun</v>
      </c>
      <c r="E231" s="121">
        <f t="shared" si="43"/>
        <v>1367</v>
      </c>
      <c r="F231" s="119">
        <f t="shared" si="44"/>
        <v>614.17776640547606</v>
      </c>
      <c r="G231" s="122">
        <f t="shared" si="45"/>
        <v>0.85989354107533278</v>
      </c>
      <c r="H231" s="122">
        <f>0</f>
        <v>0</v>
      </c>
      <c r="I231" s="122">
        <f t="shared" si="46"/>
        <v>0.27</v>
      </c>
      <c r="J231" s="122">
        <f t="shared" si="46"/>
        <v>0.27</v>
      </c>
      <c r="K231" s="122">
        <f t="shared" si="46"/>
        <v>0.27</v>
      </c>
      <c r="L231" s="122">
        <f t="shared" si="46"/>
        <v>0.27</v>
      </c>
      <c r="M231" s="122">
        <f t="shared" si="47"/>
        <v>0</v>
      </c>
      <c r="N231" s="122">
        <f t="shared" si="48"/>
        <v>0.73333333333333339</v>
      </c>
      <c r="O231" s="122">
        <f t="shared" si="49"/>
        <v>0</v>
      </c>
      <c r="P231" s="122">
        <f t="shared" si="50"/>
        <v>0.26666666666666666</v>
      </c>
      <c r="Q231" s="122">
        <f t="shared" si="51"/>
        <v>0</v>
      </c>
      <c r="R231" s="122">
        <f t="shared" si="52"/>
        <v>0</v>
      </c>
    </row>
    <row r="232" spans="2:18">
      <c r="B232" s="121">
        <v>205</v>
      </c>
      <c r="C232" s="119">
        <f t="shared" si="41"/>
        <v>3232.6270150817923</v>
      </c>
      <c r="D232" s="121" t="str">
        <f t="shared" si="42"/>
        <v>Sun</v>
      </c>
      <c r="E232" s="121">
        <f t="shared" si="43"/>
        <v>1367</v>
      </c>
      <c r="F232" s="119">
        <f t="shared" si="44"/>
        <v>614.17776640547606</v>
      </c>
      <c r="G232" s="122">
        <f t="shared" si="45"/>
        <v>0.85989354107533278</v>
      </c>
      <c r="H232" s="122">
        <f>0</f>
        <v>0</v>
      </c>
      <c r="I232" s="122">
        <f t="shared" si="46"/>
        <v>0.27</v>
      </c>
      <c r="J232" s="122">
        <f t="shared" si="46"/>
        <v>0.27</v>
      </c>
      <c r="K232" s="122">
        <f t="shared" si="46"/>
        <v>0.27</v>
      </c>
      <c r="L232" s="122">
        <f t="shared" si="46"/>
        <v>0.27</v>
      </c>
      <c r="M232" s="122">
        <f t="shared" si="47"/>
        <v>0</v>
      </c>
      <c r="N232" s="122">
        <f t="shared" si="48"/>
        <v>0.72222222222222221</v>
      </c>
      <c r="O232" s="122">
        <f t="shared" si="49"/>
        <v>0</v>
      </c>
      <c r="P232" s="122">
        <f t="shared" si="50"/>
        <v>0.27777777777777779</v>
      </c>
      <c r="Q232" s="122">
        <f t="shared" si="51"/>
        <v>0</v>
      </c>
      <c r="R232" s="122">
        <f t="shared" si="52"/>
        <v>0</v>
      </c>
    </row>
    <row r="233" spans="2:18">
      <c r="B233" s="121">
        <v>206</v>
      </c>
      <c r="C233" s="119">
        <f t="shared" si="41"/>
        <v>3248.3959273504838</v>
      </c>
      <c r="D233" s="121" t="str">
        <f t="shared" si="42"/>
        <v>Sun</v>
      </c>
      <c r="E233" s="121">
        <f t="shared" si="43"/>
        <v>1367</v>
      </c>
      <c r="F233" s="119">
        <f t="shared" si="44"/>
        <v>614.17776640547606</v>
      </c>
      <c r="G233" s="122">
        <f t="shared" si="45"/>
        <v>0.85989354107533278</v>
      </c>
      <c r="H233" s="122">
        <f>0</f>
        <v>0</v>
      </c>
      <c r="I233" s="122">
        <f t="shared" si="46"/>
        <v>0.27</v>
      </c>
      <c r="J233" s="122">
        <f t="shared" si="46"/>
        <v>0.27</v>
      </c>
      <c r="K233" s="122">
        <f t="shared" si="46"/>
        <v>0.27</v>
      </c>
      <c r="L233" s="122">
        <f t="shared" si="46"/>
        <v>0.27</v>
      </c>
      <c r="M233" s="122">
        <f t="shared" si="47"/>
        <v>0</v>
      </c>
      <c r="N233" s="122">
        <f t="shared" si="48"/>
        <v>0.71111111111111114</v>
      </c>
      <c r="O233" s="122">
        <f t="shared" si="49"/>
        <v>0</v>
      </c>
      <c r="P233" s="122">
        <f t="shared" si="50"/>
        <v>0.28888888888888886</v>
      </c>
      <c r="Q233" s="122">
        <f t="shared" si="51"/>
        <v>0</v>
      </c>
      <c r="R233" s="122">
        <f t="shared" si="52"/>
        <v>0</v>
      </c>
    </row>
    <row r="234" spans="2:18">
      <c r="B234" s="121">
        <v>207</v>
      </c>
      <c r="C234" s="119">
        <f t="shared" si="41"/>
        <v>3264.1648396191758</v>
      </c>
      <c r="D234" s="121" t="str">
        <f t="shared" si="42"/>
        <v>Sun</v>
      </c>
      <c r="E234" s="121">
        <f t="shared" si="43"/>
        <v>1367</v>
      </c>
      <c r="F234" s="119">
        <f t="shared" si="44"/>
        <v>614.17776640547606</v>
      </c>
      <c r="G234" s="122">
        <f t="shared" si="45"/>
        <v>0.85989354107533278</v>
      </c>
      <c r="H234" s="122">
        <f>0</f>
        <v>0</v>
      </c>
      <c r="I234" s="122">
        <f t="shared" si="46"/>
        <v>0.27</v>
      </c>
      <c r="J234" s="122">
        <f t="shared" si="46"/>
        <v>0.27</v>
      </c>
      <c r="K234" s="122">
        <f t="shared" si="46"/>
        <v>0.27</v>
      </c>
      <c r="L234" s="122">
        <f t="shared" si="46"/>
        <v>0.27</v>
      </c>
      <c r="M234" s="122">
        <f t="shared" si="47"/>
        <v>0</v>
      </c>
      <c r="N234" s="122">
        <f t="shared" si="48"/>
        <v>0.7</v>
      </c>
      <c r="O234" s="122">
        <f t="shared" si="49"/>
        <v>0</v>
      </c>
      <c r="P234" s="122">
        <f t="shared" si="50"/>
        <v>0.3</v>
      </c>
      <c r="Q234" s="122">
        <f t="shared" si="51"/>
        <v>0</v>
      </c>
      <c r="R234" s="122">
        <f t="shared" si="52"/>
        <v>0</v>
      </c>
    </row>
    <row r="235" spans="2:18">
      <c r="B235" s="121">
        <v>208</v>
      </c>
      <c r="C235" s="119">
        <f t="shared" si="41"/>
        <v>3279.9337518878669</v>
      </c>
      <c r="D235" s="121" t="str">
        <f t="shared" si="42"/>
        <v>Sun</v>
      </c>
      <c r="E235" s="121">
        <f t="shared" si="43"/>
        <v>1367</v>
      </c>
      <c r="F235" s="119">
        <f t="shared" si="44"/>
        <v>614.17776640547606</v>
      </c>
      <c r="G235" s="122">
        <f t="shared" si="45"/>
        <v>0.85989354107533278</v>
      </c>
      <c r="H235" s="122">
        <f>0</f>
        <v>0</v>
      </c>
      <c r="I235" s="122">
        <f t="shared" si="46"/>
        <v>0.27</v>
      </c>
      <c r="J235" s="122">
        <f t="shared" si="46"/>
        <v>0.27</v>
      </c>
      <c r="K235" s="122">
        <f t="shared" si="46"/>
        <v>0.27</v>
      </c>
      <c r="L235" s="122">
        <f t="shared" si="46"/>
        <v>0.27</v>
      </c>
      <c r="M235" s="122">
        <f t="shared" si="47"/>
        <v>0</v>
      </c>
      <c r="N235" s="122">
        <f t="shared" si="48"/>
        <v>0.68888888888888888</v>
      </c>
      <c r="O235" s="122">
        <f t="shared" si="49"/>
        <v>0</v>
      </c>
      <c r="P235" s="122">
        <f t="shared" si="50"/>
        <v>0.31111111111111112</v>
      </c>
      <c r="Q235" s="122">
        <f t="shared" si="51"/>
        <v>0</v>
      </c>
      <c r="R235" s="122">
        <f t="shared" si="52"/>
        <v>0</v>
      </c>
    </row>
    <row r="236" spans="2:18">
      <c r="B236" s="121">
        <v>209</v>
      </c>
      <c r="C236" s="119">
        <f t="shared" si="41"/>
        <v>3295.702664156559</v>
      </c>
      <c r="D236" s="121" t="str">
        <f t="shared" si="42"/>
        <v>Sun</v>
      </c>
      <c r="E236" s="121">
        <f t="shared" si="43"/>
        <v>1367</v>
      </c>
      <c r="F236" s="119">
        <f t="shared" si="44"/>
        <v>614.17776640547606</v>
      </c>
      <c r="G236" s="122">
        <f t="shared" si="45"/>
        <v>0.85989354107533278</v>
      </c>
      <c r="H236" s="122">
        <f>0</f>
        <v>0</v>
      </c>
      <c r="I236" s="122">
        <f t="shared" si="46"/>
        <v>0.27</v>
      </c>
      <c r="J236" s="122">
        <f t="shared" si="46"/>
        <v>0.27</v>
      </c>
      <c r="K236" s="122">
        <f t="shared" si="46"/>
        <v>0.27</v>
      </c>
      <c r="L236" s="122">
        <f t="shared" si="46"/>
        <v>0.27</v>
      </c>
      <c r="M236" s="122">
        <f t="shared" si="47"/>
        <v>0</v>
      </c>
      <c r="N236" s="122">
        <f t="shared" si="48"/>
        <v>0.67777777777777781</v>
      </c>
      <c r="O236" s="122">
        <f t="shared" si="49"/>
        <v>0</v>
      </c>
      <c r="P236" s="122">
        <f t="shared" si="50"/>
        <v>0.32222222222222224</v>
      </c>
      <c r="Q236" s="122">
        <f t="shared" si="51"/>
        <v>0</v>
      </c>
      <c r="R236" s="122">
        <f t="shared" si="52"/>
        <v>0</v>
      </c>
    </row>
    <row r="237" spans="2:18">
      <c r="B237" s="121">
        <v>210</v>
      </c>
      <c r="C237" s="119">
        <f t="shared" si="41"/>
        <v>3311.471576425251</v>
      </c>
      <c r="D237" s="121" t="str">
        <f t="shared" si="42"/>
        <v>Sun</v>
      </c>
      <c r="E237" s="121">
        <f t="shared" si="43"/>
        <v>1367</v>
      </c>
      <c r="F237" s="119">
        <f t="shared" si="44"/>
        <v>614.17776640547606</v>
      </c>
      <c r="G237" s="122">
        <f t="shared" si="45"/>
        <v>0.85989354107533278</v>
      </c>
      <c r="H237" s="122">
        <f>0</f>
        <v>0</v>
      </c>
      <c r="I237" s="122">
        <f t="shared" si="46"/>
        <v>0.27</v>
      </c>
      <c r="J237" s="122">
        <f t="shared" si="46"/>
        <v>0.27</v>
      </c>
      <c r="K237" s="122">
        <f t="shared" si="46"/>
        <v>0.27</v>
      </c>
      <c r="L237" s="122">
        <f t="shared" si="46"/>
        <v>0.27</v>
      </c>
      <c r="M237" s="122">
        <f t="shared" si="47"/>
        <v>0</v>
      </c>
      <c r="N237" s="122">
        <f t="shared" si="48"/>
        <v>0.66666666666666674</v>
      </c>
      <c r="O237" s="122">
        <f t="shared" si="49"/>
        <v>0</v>
      </c>
      <c r="P237" s="122">
        <f t="shared" si="50"/>
        <v>0.33333333333333331</v>
      </c>
      <c r="Q237" s="122">
        <f t="shared" si="51"/>
        <v>0</v>
      </c>
      <c r="R237" s="122">
        <f t="shared" si="52"/>
        <v>0</v>
      </c>
    </row>
    <row r="238" spans="2:18">
      <c r="B238" s="121">
        <v>211</v>
      </c>
      <c r="C238" s="119">
        <f t="shared" si="41"/>
        <v>3327.2404886939421</v>
      </c>
      <c r="D238" s="121" t="str">
        <f t="shared" si="42"/>
        <v>Sun</v>
      </c>
      <c r="E238" s="121">
        <f t="shared" si="43"/>
        <v>1367</v>
      </c>
      <c r="F238" s="119">
        <f t="shared" si="44"/>
        <v>614.17776640547606</v>
      </c>
      <c r="G238" s="122">
        <f t="shared" si="45"/>
        <v>0.85989354107533278</v>
      </c>
      <c r="H238" s="122">
        <f>0</f>
        <v>0</v>
      </c>
      <c r="I238" s="122">
        <f t="shared" si="46"/>
        <v>0.27</v>
      </c>
      <c r="J238" s="122">
        <f t="shared" si="46"/>
        <v>0.27</v>
      </c>
      <c r="K238" s="122">
        <f t="shared" si="46"/>
        <v>0.27</v>
      </c>
      <c r="L238" s="122">
        <f t="shared" si="46"/>
        <v>0.27</v>
      </c>
      <c r="M238" s="122">
        <f t="shared" si="47"/>
        <v>0</v>
      </c>
      <c r="N238" s="122">
        <f t="shared" si="48"/>
        <v>0.65555555555555556</v>
      </c>
      <c r="O238" s="122">
        <f t="shared" si="49"/>
        <v>0</v>
      </c>
      <c r="P238" s="122">
        <f t="shared" si="50"/>
        <v>0.34444444444444444</v>
      </c>
      <c r="Q238" s="122">
        <f t="shared" si="51"/>
        <v>0</v>
      </c>
      <c r="R238" s="122">
        <f t="shared" si="52"/>
        <v>0</v>
      </c>
    </row>
    <row r="239" spans="2:18">
      <c r="B239" s="121">
        <v>212</v>
      </c>
      <c r="C239" s="119">
        <f t="shared" si="41"/>
        <v>3343.0094009626341</v>
      </c>
      <c r="D239" s="121" t="str">
        <f t="shared" si="42"/>
        <v>Sun</v>
      </c>
      <c r="E239" s="121">
        <f t="shared" si="43"/>
        <v>1367</v>
      </c>
      <c r="F239" s="119">
        <f t="shared" si="44"/>
        <v>614.17776640547606</v>
      </c>
      <c r="G239" s="122">
        <f t="shared" si="45"/>
        <v>0.85989354107533278</v>
      </c>
      <c r="H239" s="122">
        <f>0</f>
        <v>0</v>
      </c>
      <c r="I239" s="122">
        <f t="shared" si="46"/>
        <v>0.27</v>
      </c>
      <c r="J239" s="122">
        <f t="shared" si="46"/>
        <v>0.27</v>
      </c>
      <c r="K239" s="122">
        <f t="shared" si="46"/>
        <v>0.27</v>
      </c>
      <c r="L239" s="122">
        <f t="shared" si="46"/>
        <v>0.27</v>
      </c>
      <c r="M239" s="122">
        <f t="shared" si="47"/>
        <v>0</v>
      </c>
      <c r="N239" s="122">
        <f t="shared" si="48"/>
        <v>0.64444444444444438</v>
      </c>
      <c r="O239" s="122">
        <f t="shared" si="49"/>
        <v>0</v>
      </c>
      <c r="P239" s="122">
        <f t="shared" si="50"/>
        <v>0.35555555555555557</v>
      </c>
      <c r="Q239" s="122">
        <f t="shared" si="51"/>
        <v>0</v>
      </c>
      <c r="R239" s="122">
        <f t="shared" si="52"/>
        <v>0</v>
      </c>
    </row>
    <row r="240" spans="2:18">
      <c r="B240" s="121">
        <v>213</v>
      </c>
      <c r="C240" s="119">
        <f t="shared" si="41"/>
        <v>3358.7783132313252</v>
      </c>
      <c r="D240" s="121" t="str">
        <f t="shared" si="42"/>
        <v>Sun</v>
      </c>
      <c r="E240" s="121">
        <f t="shared" si="43"/>
        <v>1367</v>
      </c>
      <c r="F240" s="119">
        <f t="shared" si="44"/>
        <v>614.17776640547606</v>
      </c>
      <c r="G240" s="122">
        <f t="shared" si="45"/>
        <v>0.85989354107533278</v>
      </c>
      <c r="H240" s="122">
        <f>0</f>
        <v>0</v>
      </c>
      <c r="I240" s="122">
        <f t="shared" si="46"/>
        <v>0.27</v>
      </c>
      <c r="J240" s="122">
        <f t="shared" si="46"/>
        <v>0.27</v>
      </c>
      <c r="K240" s="122">
        <f t="shared" si="46"/>
        <v>0.27</v>
      </c>
      <c r="L240" s="122">
        <f t="shared" si="46"/>
        <v>0.27</v>
      </c>
      <c r="M240" s="122">
        <f t="shared" si="47"/>
        <v>0</v>
      </c>
      <c r="N240" s="122">
        <f t="shared" si="48"/>
        <v>0.6333333333333333</v>
      </c>
      <c r="O240" s="122">
        <f t="shared" si="49"/>
        <v>0</v>
      </c>
      <c r="P240" s="122">
        <f t="shared" si="50"/>
        <v>0.36666666666666664</v>
      </c>
      <c r="Q240" s="122">
        <f t="shared" si="51"/>
        <v>0</v>
      </c>
      <c r="R240" s="122">
        <f t="shared" si="52"/>
        <v>0</v>
      </c>
    </row>
    <row r="241" spans="2:18">
      <c r="B241" s="121">
        <v>214</v>
      </c>
      <c r="C241" s="119">
        <f t="shared" si="41"/>
        <v>3374.5472255000172</v>
      </c>
      <c r="D241" s="121" t="str">
        <f t="shared" si="42"/>
        <v>Sun</v>
      </c>
      <c r="E241" s="121">
        <f t="shared" si="43"/>
        <v>1367</v>
      </c>
      <c r="F241" s="119">
        <f t="shared" si="44"/>
        <v>614.17776640547606</v>
      </c>
      <c r="G241" s="122">
        <f t="shared" si="45"/>
        <v>0.85989354107533278</v>
      </c>
      <c r="H241" s="122">
        <f>0</f>
        <v>0</v>
      </c>
      <c r="I241" s="122">
        <f t="shared" si="46"/>
        <v>0.27</v>
      </c>
      <c r="J241" s="122">
        <f t="shared" si="46"/>
        <v>0.27</v>
      </c>
      <c r="K241" s="122">
        <f t="shared" si="46"/>
        <v>0.27</v>
      </c>
      <c r="L241" s="122">
        <f t="shared" si="46"/>
        <v>0.27</v>
      </c>
      <c r="M241" s="122">
        <f t="shared" si="47"/>
        <v>0</v>
      </c>
      <c r="N241" s="122">
        <f t="shared" si="48"/>
        <v>0.62222222222222223</v>
      </c>
      <c r="O241" s="122">
        <f t="shared" si="49"/>
        <v>0</v>
      </c>
      <c r="P241" s="122">
        <f t="shared" si="50"/>
        <v>0.37777777777777777</v>
      </c>
      <c r="Q241" s="122">
        <f t="shared" si="51"/>
        <v>0</v>
      </c>
      <c r="R241" s="122">
        <f t="shared" si="52"/>
        <v>0</v>
      </c>
    </row>
    <row r="242" spans="2:18">
      <c r="B242" s="121">
        <v>215</v>
      </c>
      <c r="C242" s="119">
        <f t="shared" si="41"/>
        <v>3390.3161377687084</v>
      </c>
      <c r="D242" s="121" t="str">
        <f t="shared" si="42"/>
        <v>Sun</v>
      </c>
      <c r="E242" s="121">
        <f t="shared" si="43"/>
        <v>1367</v>
      </c>
      <c r="F242" s="119">
        <f t="shared" si="44"/>
        <v>614.17776640547606</v>
      </c>
      <c r="G242" s="122">
        <f t="shared" si="45"/>
        <v>0.85989354107533278</v>
      </c>
      <c r="H242" s="122">
        <f>0</f>
        <v>0</v>
      </c>
      <c r="I242" s="122">
        <f t="shared" si="46"/>
        <v>0.27</v>
      </c>
      <c r="J242" s="122">
        <f t="shared" si="46"/>
        <v>0.27</v>
      </c>
      <c r="K242" s="122">
        <f t="shared" si="46"/>
        <v>0.27</v>
      </c>
      <c r="L242" s="122">
        <f t="shared" si="46"/>
        <v>0.27</v>
      </c>
      <c r="M242" s="122">
        <f t="shared" si="47"/>
        <v>0</v>
      </c>
      <c r="N242" s="122">
        <f t="shared" si="48"/>
        <v>0.61111111111111116</v>
      </c>
      <c r="O242" s="122">
        <f t="shared" si="49"/>
        <v>0</v>
      </c>
      <c r="P242" s="122">
        <f t="shared" si="50"/>
        <v>0.3888888888888889</v>
      </c>
      <c r="Q242" s="122">
        <f t="shared" si="51"/>
        <v>0</v>
      </c>
      <c r="R242" s="122">
        <f t="shared" si="52"/>
        <v>0</v>
      </c>
    </row>
    <row r="243" spans="2:18">
      <c r="B243" s="121">
        <v>216</v>
      </c>
      <c r="C243" s="119">
        <f t="shared" si="41"/>
        <v>3406.0850500374004</v>
      </c>
      <c r="D243" s="121" t="str">
        <f t="shared" si="42"/>
        <v>Sun</v>
      </c>
      <c r="E243" s="121">
        <f t="shared" si="43"/>
        <v>1367</v>
      </c>
      <c r="F243" s="119">
        <f t="shared" si="44"/>
        <v>614.17776640547606</v>
      </c>
      <c r="G243" s="122">
        <f t="shared" si="45"/>
        <v>0.85989354107533278</v>
      </c>
      <c r="H243" s="122">
        <f>0</f>
        <v>0</v>
      </c>
      <c r="I243" s="122">
        <f t="shared" si="46"/>
        <v>0.27</v>
      </c>
      <c r="J243" s="122">
        <f t="shared" si="46"/>
        <v>0.27</v>
      </c>
      <c r="K243" s="122">
        <f t="shared" si="46"/>
        <v>0.27</v>
      </c>
      <c r="L243" s="122">
        <f t="shared" si="46"/>
        <v>0.27</v>
      </c>
      <c r="M243" s="122">
        <f t="shared" si="47"/>
        <v>0</v>
      </c>
      <c r="N243" s="122">
        <f t="shared" si="48"/>
        <v>0.6</v>
      </c>
      <c r="O243" s="122">
        <f t="shared" si="49"/>
        <v>0</v>
      </c>
      <c r="P243" s="122">
        <f t="shared" si="50"/>
        <v>0.4</v>
      </c>
      <c r="Q243" s="122">
        <f t="shared" si="51"/>
        <v>0</v>
      </c>
      <c r="R243" s="122">
        <f t="shared" si="52"/>
        <v>0</v>
      </c>
    </row>
    <row r="244" spans="2:18">
      <c r="B244" s="121">
        <v>217</v>
      </c>
      <c r="C244" s="119">
        <f t="shared" si="41"/>
        <v>3421.8539623060924</v>
      </c>
      <c r="D244" s="121" t="str">
        <f t="shared" si="42"/>
        <v>Sun</v>
      </c>
      <c r="E244" s="121">
        <f t="shared" si="43"/>
        <v>1367</v>
      </c>
      <c r="F244" s="119">
        <f t="shared" si="44"/>
        <v>614.17776640547606</v>
      </c>
      <c r="G244" s="122">
        <f t="shared" si="45"/>
        <v>0.85989354107533278</v>
      </c>
      <c r="H244" s="122">
        <f>0</f>
        <v>0</v>
      </c>
      <c r="I244" s="122">
        <f t="shared" si="46"/>
        <v>0.27</v>
      </c>
      <c r="J244" s="122">
        <f t="shared" si="46"/>
        <v>0.27</v>
      </c>
      <c r="K244" s="122">
        <f t="shared" si="46"/>
        <v>0.27</v>
      </c>
      <c r="L244" s="122">
        <f t="shared" si="46"/>
        <v>0.27</v>
      </c>
      <c r="M244" s="122">
        <f t="shared" si="47"/>
        <v>0</v>
      </c>
      <c r="N244" s="122">
        <f t="shared" si="48"/>
        <v>0.58888888888888891</v>
      </c>
      <c r="O244" s="122">
        <f t="shared" si="49"/>
        <v>0</v>
      </c>
      <c r="P244" s="122">
        <f t="shared" si="50"/>
        <v>0.41111111111111109</v>
      </c>
      <c r="Q244" s="122">
        <f t="shared" si="51"/>
        <v>0</v>
      </c>
      <c r="R244" s="122">
        <f t="shared" si="52"/>
        <v>0</v>
      </c>
    </row>
    <row r="245" spans="2:18">
      <c r="B245" s="121">
        <v>218</v>
      </c>
      <c r="C245" s="119">
        <f t="shared" si="41"/>
        <v>3437.6228745747835</v>
      </c>
      <c r="D245" s="121" t="str">
        <f t="shared" si="42"/>
        <v>Sun</v>
      </c>
      <c r="E245" s="121">
        <f t="shared" si="43"/>
        <v>1367</v>
      </c>
      <c r="F245" s="119">
        <f t="shared" si="44"/>
        <v>614.17776640547606</v>
      </c>
      <c r="G245" s="122">
        <f t="shared" si="45"/>
        <v>0.85989354107533278</v>
      </c>
      <c r="H245" s="122">
        <f>0</f>
        <v>0</v>
      </c>
      <c r="I245" s="122">
        <f t="shared" si="46"/>
        <v>0.27</v>
      </c>
      <c r="J245" s="122">
        <f t="shared" si="46"/>
        <v>0.27</v>
      </c>
      <c r="K245" s="122">
        <f t="shared" si="46"/>
        <v>0.27</v>
      </c>
      <c r="L245" s="122">
        <f t="shared" si="46"/>
        <v>0.27</v>
      </c>
      <c r="M245" s="122">
        <f t="shared" si="47"/>
        <v>0</v>
      </c>
      <c r="N245" s="122">
        <f t="shared" si="48"/>
        <v>0.57777777777777772</v>
      </c>
      <c r="O245" s="122">
        <f t="shared" si="49"/>
        <v>0</v>
      </c>
      <c r="P245" s="122">
        <f t="shared" si="50"/>
        <v>0.42222222222222222</v>
      </c>
      <c r="Q245" s="122">
        <f t="shared" si="51"/>
        <v>0</v>
      </c>
      <c r="R245" s="122">
        <f t="shared" si="52"/>
        <v>0</v>
      </c>
    </row>
    <row r="246" spans="2:18">
      <c r="B246" s="121">
        <v>219</v>
      </c>
      <c r="C246" s="119">
        <f t="shared" si="41"/>
        <v>3453.3917868434755</v>
      </c>
      <c r="D246" s="121" t="str">
        <f t="shared" si="42"/>
        <v>Sun</v>
      </c>
      <c r="E246" s="121">
        <f t="shared" si="43"/>
        <v>1367</v>
      </c>
      <c r="F246" s="119">
        <f t="shared" si="44"/>
        <v>614.17776640547606</v>
      </c>
      <c r="G246" s="122">
        <f t="shared" si="45"/>
        <v>0.85989354107533278</v>
      </c>
      <c r="H246" s="122">
        <f>0</f>
        <v>0</v>
      </c>
      <c r="I246" s="122">
        <f t="shared" si="46"/>
        <v>0.27</v>
      </c>
      <c r="J246" s="122">
        <f t="shared" si="46"/>
        <v>0.27</v>
      </c>
      <c r="K246" s="122">
        <f t="shared" si="46"/>
        <v>0.27</v>
      </c>
      <c r="L246" s="122">
        <f t="shared" si="46"/>
        <v>0.27</v>
      </c>
      <c r="M246" s="122">
        <f t="shared" si="47"/>
        <v>0</v>
      </c>
      <c r="N246" s="122">
        <f t="shared" si="48"/>
        <v>0.56666666666666665</v>
      </c>
      <c r="O246" s="122">
        <f t="shared" si="49"/>
        <v>0</v>
      </c>
      <c r="P246" s="122">
        <f t="shared" si="50"/>
        <v>0.43333333333333335</v>
      </c>
      <c r="Q246" s="122">
        <f t="shared" si="51"/>
        <v>0</v>
      </c>
      <c r="R246" s="122">
        <f t="shared" si="52"/>
        <v>0</v>
      </c>
    </row>
    <row r="247" spans="2:18">
      <c r="B247" s="121">
        <v>220</v>
      </c>
      <c r="C247" s="119">
        <f t="shared" si="41"/>
        <v>3469.1606991121666</v>
      </c>
      <c r="D247" s="121" t="str">
        <f t="shared" si="42"/>
        <v>Sun</v>
      </c>
      <c r="E247" s="121">
        <f t="shared" si="43"/>
        <v>1367</v>
      </c>
      <c r="F247" s="119">
        <f t="shared" si="44"/>
        <v>614.17776640547606</v>
      </c>
      <c r="G247" s="122">
        <f t="shared" si="45"/>
        <v>0.85989354107533278</v>
      </c>
      <c r="H247" s="122">
        <f>0</f>
        <v>0</v>
      </c>
      <c r="I247" s="122">
        <f t="shared" si="46"/>
        <v>0.27</v>
      </c>
      <c r="J247" s="122">
        <f t="shared" si="46"/>
        <v>0.27</v>
      </c>
      <c r="K247" s="122">
        <f t="shared" si="46"/>
        <v>0.27</v>
      </c>
      <c r="L247" s="122">
        <f t="shared" si="46"/>
        <v>0.27</v>
      </c>
      <c r="M247" s="122">
        <f t="shared" si="47"/>
        <v>0</v>
      </c>
      <c r="N247" s="122">
        <f t="shared" si="48"/>
        <v>0.55555555555555558</v>
      </c>
      <c r="O247" s="122">
        <f t="shared" si="49"/>
        <v>0</v>
      </c>
      <c r="P247" s="122">
        <f t="shared" si="50"/>
        <v>0.44444444444444442</v>
      </c>
      <c r="Q247" s="122">
        <f t="shared" si="51"/>
        <v>0</v>
      </c>
      <c r="R247" s="122">
        <f t="shared" si="52"/>
        <v>0</v>
      </c>
    </row>
    <row r="248" spans="2:18">
      <c r="B248" s="121">
        <v>221</v>
      </c>
      <c r="C248" s="119">
        <f t="shared" si="41"/>
        <v>3484.9296113808587</v>
      </c>
      <c r="D248" s="121" t="str">
        <f t="shared" si="42"/>
        <v>Sun</v>
      </c>
      <c r="E248" s="121">
        <f t="shared" si="43"/>
        <v>1367</v>
      </c>
      <c r="F248" s="119">
        <f t="shared" si="44"/>
        <v>614.17776640547606</v>
      </c>
      <c r="G248" s="122">
        <f t="shared" si="45"/>
        <v>0.85989354107533278</v>
      </c>
      <c r="H248" s="122">
        <f>0</f>
        <v>0</v>
      </c>
      <c r="I248" s="122">
        <f t="shared" si="46"/>
        <v>0.27</v>
      </c>
      <c r="J248" s="122">
        <f t="shared" si="46"/>
        <v>0.27</v>
      </c>
      <c r="K248" s="122">
        <f t="shared" si="46"/>
        <v>0.27</v>
      </c>
      <c r="L248" s="122">
        <f t="shared" si="46"/>
        <v>0.27</v>
      </c>
      <c r="M248" s="122">
        <f t="shared" si="47"/>
        <v>0</v>
      </c>
      <c r="N248" s="122">
        <f t="shared" si="48"/>
        <v>0.54444444444444451</v>
      </c>
      <c r="O248" s="122">
        <f t="shared" si="49"/>
        <v>0</v>
      </c>
      <c r="P248" s="122">
        <f t="shared" si="50"/>
        <v>0.45555555555555555</v>
      </c>
      <c r="Q248" s="122">
        <f t="shared" si="51"/>
        <v>0</v>
      </c>
      <c r="R248" s="122">
        <f t="shared" si="52"/>
        <v>0</v>
      </c>
    </row>
    <row r="249" spans="2:18">
      <c r="B249" s="121">
        <v>222</v>
      </c>
      <c r="C249" s="119">
        <f t="shared" si="41"/>
        <v>3500.6985236495507</v>
      </c>
      <c r="D249" s="121" t="str">
        <f t="shared" si="42"/>
        <v>Sun</v>
      </c>
      <c r="E249" s="121">
        <f t="shared" si="43"/>
        <v>1367</v>
      </c>
      <c r="F249" s="119">
        <f t="shared" si="44"/>
        <v>614.17776640547606</v>
      </c>
      <c r="G249" s="122">
        <f t="shared" si="45"/>
        <v>0.85989354107533278</v>
      </c>
      <c r="H249" s="122">
        <f>0</f>
        <v>0</v>
      </c>
      <c r="I249" s="122">
        <f t="shared" si="46"/>
        <v>0.27</v>
      </c>
      <c r="J249" s="122">
        <f t="shared" si="46"/>
        <v>0.27</v>
      </c>
      <c r="K249" s="122">
        <f t="shared" si="46"/>
        <v>0.27</v>
      </c>
      <c r="L249" s="122">
        <f t="shared" si="46"/>
        <v>0.27</v>
      </c>
      <c r="M249" s="122">
        <f t="shared" si="47"/>
        <v>0</v>
      </c>
      <c r="N249" s="122">
        <f t="shared" si="48"/>
        <v>0.53333333333333333</v>
      </c>
      <c r="O249" s="122">
        <f t="shared" si="49"/>
        <v>0</v>
      </c>
      <c r="P249" s="122">
        <f t="shared" si="50"/>
        <v>0.46666666666666667</v>
      </c>
      <c r="Q249" s="122">
        <f t="shared" si="51"/>
        <v>0</v>
      </c>
      <c r="R249" s="122">
        <f t="shared" si="52"/>
        <v>0</v>
      </c>
    </row>
    <row r="250" spans="2:18">
      <c r="B250" s="121">
        <v>223</v>
      </c>
      <c r="C250" s="119">
        <f t="shared" si="41"/>
        <v>3516.4674359182418</v>
      </c>
      <c r="D250" s="121" t="str">
        <f t="shared" si="42"/>
        <v>Sun</v>
      </c>
      <c r="E250" s="121">
        <f t="shared" si="43"/>
        <v>1367</v>
      </c>
      <c r="F250" s="119">
        <f t="shared" si="44"/>
        <v>614.17776640547606</v>
      </c>
      <c r="G250" s="122">
        <f t="shared" si="45"/>
        <v>0.85989354107533278</v>
      </c>
      <c r="H250" s="122">
        <f>0</f>
        <v>0</v>
      </c>
      <c r="I250" s="122">
        <f t="shared" si="46"/>
        <v>0.27</v>
      </c>
      <c r="J250" s="122">
        <f t="shared" si="46"/>
        <v>0.27</v>
      </c>
      <c r="K250" s="122">
        <f t="shared" si="46"/>
        <v>0.27</v>
      </c>
      <c r="L250" s="122">
        <f t="shared" si="46"/>
        <v>0.27</v>
      </c>
      <c r="M250" s="122">
        <f t="shared" si="47"/>
        <v>0</v>
      </c>
      <c r="N250" s="122">
        <f t="shared" si="48"/>
        <v>0.52222222222222214</v>
      </c>
      <c r="O250" s="122">
        <f t="shared" si="49"/>
        <v>0</v>
      </c>
      <c r="P250" s="122">
        <f t="shared" si="50"/>
        <v>0.4777777777777778</v>
      </c>
      <c r="Q250" s="122">
        <f t="shared" si="51"/>
        <v>0</v>
      </c>
      <c r="R250" s="122">
        <f t="shared" si="52"/>
        <v>0</v>
      </c>
    </row>
    <row r="251" spans="2:18">
      <c r="B251" s="121">
        <v>224</v>
      </c>
      <c r="C251" s="119">
        <f t="shared" si="41"/>
        <v>3532.2363481869338</v>
      </c>
      <c r="D251" s="121" t="str">
        <f t="shared" si="42"/>
        <v>Sun</v>
      </c>
      <c r="E251" s="121">
        <f t="shared" si="43"/>
        <v>1367</v>
      </c>
      <c r="F251" s="119">
        <f t="shared" si="44"/>
        <v>614.17776640547606</v>
      </c>
      <c r="G251" s="122">
        <f t="shared" si="45"/>
        <v>0.85989354107533278</v>
      </c>
      <c r="H251" s="122">
        <f>0</f>
        <v>0</v>
      </c>
      <c r="I251" s="122">
        <f t="shared" si="46"/>
        <v>0.27</v>
      </c>
      <c r="J251" s="122">
        <f t="shared" si="46"/>
        <v>0.27</v>
      </c>
      <c r="K251" s="122">
        <f t="shared" si="46"/>
        <v>0.27</v>
      </c>
      <c r="L251" s="122">
        <f t="shared" si="46"/>
        <v>0.27</v>
      </c>
      <c r="M251" s="122">
        <f t="shared" si="47"/>
        <v>0</v>
      </c>
      <c r="N251" s="122">
        <f t="shared" si="48"/>
        <v>0.51111111111111107</v>
      </c>
      <c r="O251" s="122">
        <f t="shared" si="49"/>
        <v>0</v>
      </c>
      <c r="P251" s="122">
        <f t="shared" si="50"/>
        <v>0.48888888888888887</v>
      </c>
      <c r="Q251" s="122">
        <f t="shared" si="51"/>
        <v>0</v>
      </c>
      <c r="R251" s="122">
        <f t="shared" si="52"/>
        <v>0</v>
      </c>
    </row>
    <row r="252" spans="2:18">
      <c r="B252" s="121">
        <v>225</v>
      </c>
      <c r="C252" s="119">
        <f t="shared" si="41"/>
        <v>3548.0052604556254</v>
      </c>
      <c r="D252" s="121" t="str">
        <f t="shared" si="42"/>
        <v>Sun</v>
      </c>
      <c r="E252" s="121">
        <f t="shared" si="43"/>
        <v>1367</v>
      </c>
      <c r="F252" s="119">
        <f t="shared" si="44"/>
        <v>614.17776640547606</v>
      </c>
      <c r="G252" s="122">
        <f t="shared" si="45"/>
        <v>0.85989354107533278</v>
      </c>
      <c r="H252" s="122">
        <f>0</f>
        <v>0</v>
      </c>
      <c r="I252" s="122">
        <f t="shared" ref="I252:L283" si="53">$C$19</f>
        <v>0.27</v>
      </c>
      <c r="J252" s="122">
        <f t="shared" si="53"/>
        <v>0.27</v>
      </c>
      <c r="K252" s="122">
        <f t="shared" si="53"/>
        <v>0.27</v>
      </c>
      <c r="L252" s="122">
        <f t="shared" si="53"/>
        <v>0.27</v>
      </c>
      <c r="M252" s="122">
        <f t="shared" si="47"/>
        <v>0</v>
      </c>
      <c r="N252" s="122">
        <f t="shared" si="48"/>
        <v>0.5</v>
      </c>
      <c r="O252" s="122">
        <f t="shared" si="49"/>
        <v>0</v>
      </c>
      <c r="P252" s="122">
        <f t="shared" si="50"/>
        <v>0.5</v>
      </c>
      <c r="Q252" s="122">
        <f t="shared" si="51"/>
        <v>0</v>
      </c>
      <c r="R252" s="122">
        <f t="shared" si="52"/>
        <v>0</v>
      </c>
    </row>
    <row r="253" spans="2:18">
      <c r="B253" s="121">
        <v>226</v>
      </c>
      <c r="C253" s="119">
        <f t="shared" si="41"/>
        <v>3563.7741727243169</v>
      </c>
      <c r="D253" s="121" t="str">
        <f t="shared" si="42"/>
        <v>Sun</v>
      </c>
      <c r="E253" s="121">
        <f t="shared" si="43"/>
        <v>1367</v>
      </c>
      <c r="F253" s="119">
        <f t="shared" si="44"/>
        <v>614.17776640547606</v>
      </c>
      <c r="G253" s="122">
        <f t="shared" si="45"/>
        <v>0.85989354107533278</v>
      </c>
      <c r="H253" s="122">
        <f>0</f>
        <v>0</v>
      </c>
      <c r="I253" s="122">
        <f t="shared" si="53"/>
        <v>0.27</v>
      </c>
      <c r="J253" s="122">
        <f t="shared" si="53"/>
        <v>0.27</v>
      </c>
      <c r="K253" s="122">
        <f t="shared" si="53"/>
        <v>0.27</v>
      </c>
      <c r="L253" s="122">
        <f t="shared" si="53"/>
        <v>0.27</v>
      </c>
      <c r="M253" s="122">
        <f t="shared" si="47"/>
        <v>0</v>
      </c>
      <c r="N253" s="122">
        <f t="shared" si="48"/>
        <v>0.48888888888888893</v>
      </c>
      <c r="O253" s="122">
        <f t="shared" si="49"/>
        <v>0</v>
      </c>
      <c r="P253" s="122">
        <f t="shared" si="50"/>
        <v>0.51111111111111107</v>
      </c>
      <c r="Q253" s="122">
        <f t="shared" si="51"/>
        <v>0</v>
      </c>
      <c r="R253" s="122">
        <f t="shared" si="52"/>
        <v>0</v>
      </c>
    </row>
    <row r="254" spans="2:18">
      <c r="B254" s="121">
        <v>227</v>
      </c>
      <c r="C254" s="119">
        <f t="shared" si="41"/>
        <v>3579.543084993009</v>
      </c>
      <c r="D254" s="121" t="str">
        <f t="shared" si="42"/>
        <v>Sun</v>
      </c>
      <c r="E254" s="121">
        <f t="shared" si="43"/>
        <v>1367</v>
      </c>
      <c r="F254" s="119">
        <f t="shared" si="44"/>
        <v>614.17776640547606</v>
      </c>
      <c r="G254" s="122">
        <f t="shared" si="45"/>
        <v>0.85989354107533278</v>
      </c>
      <c r="H254" s="122">
        <f>0</f>
        <v>0</v>
      </c>
      <c r="I254" s="122">
        <f t="shared" si="53"/>
        <v>0.27</v>
      </c>
      <c r="J254" s="122">
        <f t="shared" si="53"/>
        <v>0.27</v>
      </c>
      <c r="K254" s="122">
        <f t="shared" si="53"/>
        <v>0.27</v>
      </c>
      <c r="L254" s="122">
        <f t="shared" si="53"/>
        <v>0.27</v>
      </c>
      <c r="M254" s="122">
        <f t="shared" si="47"/>
        <v>0</v>
      </c>
      <c r="N254" s="122">
        <f t="shared" si="48"/>
        <v>0.47777777777777775</v>
      </c>
      <c r="O254" s="122">
        <f t="shared" si="49"/>
        <v>0</v>
      </c>
      <c r="P254" s="122">
        <f t="shared" si="50"/>
        <v>0.52222222222222225</v>
      </c>
      <c r="Q254" s="122">
        <f t="shared" si="51"/>
        <v>0</v>
      </c>
      <c r="R254" s="122">
        <f t="shared" si="52"/>
        <v>0</v>
      </c>
    </row>
    <row r="255" spans="2:18">
      <c r="B255" s="121">
        <v>228</v>
      </c>
      <c r="C255" s="119">
        <f t="shared" si="41"/>
        <v>3595.3119972617005</v>
      </c>
      <c r="D255" s="121" t="str">
        <f t="shared" si="42"/>
        <v>Sun</v>
      </c>
      <c r="E255" s="121">
        <f t="shared" si="43"/>
        <v>1367</v>
      </c>
      <c r="F255" s="119">
        <f t="shared" si="44"/>
        <v>614.17776640547606</v>
      </c>
      <c r="G255" s="122">
        <f t="shared" si="45"/>
        <v>0.85989354107533278</v>
      </c>
      <c r="H255" s="122">
        <f>0</f>
        <v>0</v>
      </c>
      <c r="I255" s="122">
        <f t="shared" si="53"/>
        <v>0.27</v>
      </c>
      <c r="J255" s="122">
        <f t="shared" si="53"/>
        <v>0.27</v>
      </c>
      <c r="K255" s="122">
        <f t="shared" si="53"/>
        <v>0.27</v>
      </c>
      <c r="L255" s="122">
        <f t="shared" si="53"/>
        <v>0.27</v>
      </c>
      <c r="M255" s="122">
        <f t="shared" si="47"/>
        <v>0</v>
      </c>
      <c r="N255" s="122">
        <f t="shared" si="48"/>
        <v>0.46666666666666667</v>
      </c>
      <c r="O255" s="122">
        <f t="shared" si="49"/>
        <v>0</v>
      </c>
      <c r="P255" s="122">
        <f t="shared" si="50"/>
        <v>0.53333333333333333</v>
      </c>
      <c r="Q255" s="122">
        <f t="shared" si="51"/>
        <v>0</v>
      </c>
      <c r="R255" s="122">
        <f t="shared" si="52"/>
        <v>0</v>
      </c>
    </row>
    <row r="256" spans="2:18">
      <c r="B256" s="121">
        <v>229</v>
      </c>
      <c r="C256" s="119">
        <f t="shared" si="41"/>
        <v>3611.0809095303921</v>
      </c>
      <c r="D256" s="121" t="str">
        <f t="shared" si="42"/>
        <v>Sun</v>
      </c>
      <c r="E256" s="121">
        <f t="shared" si="43"/>
        <v>1367</v>
      </c>
      <c r="F256" s="119">
        <f t="shared" si="44"/>
        <v>614.17776640547606</v>
      </c>
      <c r="G256" s="122">
        <f t="shared" si="45"/>
        <v>0.85989354107533278</v>
      </c>
      <c r="H256" s="122">
        <f>0</f>
        <v>0</v>
      </c>
      <c r="I256" s="122">
        <f t="shared" si="53"/>
        <v>0.27</v>
      </c>
      <c r="J256" s="122">
        <f t="shared" si="53"/>
        <v>0.27</v>
      </c>
      <c r="K256" s="122">
        <f t="shared" si="53"/>
        <v>0.27</v>
      </c>
      <c r="L256" s="122">
        <f t="shared" si="53"/>
        <v>0.27</v>
      </c>
      <c r="M256" s="122">
        <f t="shared" si="47"/>
        <v>0</v>
      </c>
      <c r="N256" s="122">
        <f t="shared" si="48"/>
        <v>0.4555555555555556</v>
      </c>
      <c r="O256" s="122">
        <f t="shared" si="49"/>
        <v>0</v>
      </c>
      <c r="P256" s="122">
        <f t="shared" si="50"/>
        <v>0.5444444444444444</v>
      </c>
      <c r="Q256" s="122">
        <f t="shared" si="51"/>
        <v>0</v>
      </c>
      <c r="R256" s="122">
        <f t="shared" si="52"/>
        <v>0</v>
      </c>
    </row>
    <row r="257" spans="2:18">
      <c r="B257" s="121">
        <v>230</v>
      </c>
      <c r="C257" s="119">
        <f t="shared" si="41"/>
        <v>3626.8498217990837</v>
      </c>
      <c r="D257" s="121" t="str">
        <f t="shared" si="42"/>
        <v>Sun</v>
      </c>
      <c r="E257" s="121">
        <f t="shared" si="43"/>
        <v>1367</v>
      </c>
      <c r="F257" s="119">
        <f t="shared" si="44"/>
        <v>614.17776640547606</v>
      </c>
      <c r="G257" s="122">
        <f t="shared" si="45"/>
        <v>0.85989354107533278</v>
      </c>
      <c r="H257" s="122">
        <f>0</f>
        <v>0</v>
      </c>
      <c r="I257" s="122">
        <f t="shared" si="53"/>
        <v>0.27</v>
      </c>
      <c r="J257" s="122">
        <f t="shared" si="53"/>
        <v>0.27</v>
      </c>
      <c r="K257" s="122">
        <f t="shared" si="53"/>
        <v>0.27</v>
      </c>
      <c r="L257" s="122">
        <f t="shared" si="53"/>
        <v>0.27</v>
      </c>
      <c r="M257" s="122">
        <f t="shared" si="47"/>
        <v>0</v>
      </c>
      <c r="N257" s="122">
        <f t="shared" si="48"/>
        <v>0.44444444444444442</v>
      </c>
      <c r="O257" s="122">
        <f t="shared" si="49"/>
        <v>0</v>
      </c>
      <c r="P257" s="122">
        <f t="shared" si="50"/>
        <v>0.55555555555555558</v>
      </c>
      <c r="Q257" s="122">
        <f t="shared" si="51"/>
        <v>0</v>
      </c>
      <c r="R257" s="122">
        <f t="shared" si="52"/>
        <v>0</v>
      </c>
    </row>
    <row r="258" spans="2:18">
      <c r="B258" s="121">
        <v>231</v>
      </c>
      <c r="C258" s="119">
        <f t="shared" si="41"/>
        <v>3642.6187340677757</v>
      </c>
      <c r="D258" s="121" t="str">
        <f t="shared" si="42"/>
        <v>Sun</v>
      </c>
      <c r="E258" s="121">
        <f t="shared" si="43"/>
        <v>1367</v>
      </c>
      <c r="F258" s="119">
        <f t="shared" si="44"/>
        <v>614.17776640547606</v>
      </c>
      <c r="G258" s="122">
        <f t="shared" si="45"/>
        <v>0.85989354107533278</v>
      </c>
      <c r="H258" s="122">
        <f>0</f>
        <v>0</v>
      </c>
      <c r="I258" s="122">
        <f t="shared" si="53"/>
        <v>0.27</v>
      </c>
      <c r="J258" s="122">
        <f t="shared" si="53"/>
        <v>0.27</v>
      </c>
      <c r="K258" s="122">
        <f t="shared" si="53"/>
        <v>0.27</v>
      </c>
      <c r="L258" s="122">
        <f t="shared" si="53"/>
        <v>0.27</v>
      </c>
      <c r="M258" s="122">
        <f t="shared" si="47"/>
        <v>0</v>
      </c>
      <c r="N258" s="122">
        <f t="shared" si="48"/>
        <v>0.43333333333333335</v>
      </c>
      <c r="O258" s="122">
        <f t="shared" si="49"/>
        <v>0</v>
      </c>
      <c r="P258" s="122">
        <f t="shared" si="50"/>
        <v>0.56666666666666665</v>
      </c>
      <c r="Q258" s="122">
        <f t="shared" si="51"/>
        <v>0</v>
      </c>
      <c r="R258" s="122">
        <f t="shared" si="52"/>
        <v>0</v>
      </c>
    </row>
    <row r="259" spans="2:18">
      <c r="B259" s="121">
        <v>232</v>
      </c>
      <c r="C259" s="119">
        <f t="shared" si="41"/>
        <v>3658.3876463364672</v>
      </c>
      <c r="D259" s="121" t="str">
        <f t="shared" si="42"/>
        <v>Sun</v>
      </c>
      <c r="E259" s="121">
        <f t="shared" si="43"/>
        <v>1367</v>
      </c>
      <c r="F259" s="119">
        <f t="shared" si="44"/>
        <v>614.17776640547606</v>
      </c>
      <c r="G259" s="122">
        <f t="shared" si="45"/>
        <v>0.85989354107533278</v>
      </c>
      <c r="H259" s="122">
        <f>0</f>
        <v>0</v>
      </c>
      <c r="I259" s="122">
        <f t="shared" si="53"/>
        <v>0.27</v>
      </c>
      <c r="J259" s="122">
        <f t="shared" si="53"/>
        <v>0.27</v>
      </c>
      <c r="K259" s="122">
        <f t="shared" si="53"/>
        <v>0.27</v>
      </c>
      <c r="L259" s="122">
        <f t="shared" si="53"/>
        <v>0.27</v>
      </c>
      <c r="M259" s="122">
        <f t="shared" si="47"/>
        <v>0</v>
      </c>
      <c r="N259" s="122">
        <f t="shared" si="48"/>
        <v>0.42222222222222228</v>
      </c>
      <c r="O259" s="122">
        <f t="shared" si="49"/>
        <v>0</v>
      </c>
      <c r="P259" s="122">
        <f t="shared" si="50"/>
        <v>0.57777777777777772</v>
      </c>
      <c r="Q259" s="122">
        <f t="shared" si="51"/>
        <v>0</v>
      </c>
      <c r="R259" s="122">
        <f t="shared" si="52"/>
        <v>0</v>
      </c>
    </row>
    <row r="260" spans="2:18">
      <c r="B260" s="121">
        <v>233</v>
      </c>
      <c r="C260" s="119">
        <f t="shared" si="41"/>
        <v>3674.1565586051588</v>
      </c>
      <c r="D260" s="121" t="str">
        <f t="shared" si="42"/>
        <v>Sun</v>
      </c>
      <c r="E260" s="121">
        <f t="shared" si="43"/>
        <v>1367</v>
      </c>
      <c r="F260" s="119">
        <f t="shared" si="44"/>
        <v>614.17776640547606</v>
      </c>
      <c r="G260" s="122">
        <f t="shared" si="45"/>
        <v>0.85989354107533278</v>
      </c>
      <c r="H260" s="122">
        <f>0</f>
        <v>0</v>
      </c>
      <c r="I260" s="122">
        <f t="shared" si="53"/>
        <v>0.27</v>
      </c>
      <c r="J260" s="122">
        <f t="shared" si="53"/>
        <v>0.27</v>
      </c>
      <c r="K260" s="122">
        <f t="shared" si="53"/>
        <v>0.27</v>
      </c>
      <c r="L260" s="122">
        <f t="shared" si="53"/>
        <v>0.27</v>
      </c>
      <c r="M260" s="122">
        <f t="shared" si="47"/>
        <v>0</v>
      </c>
      <c r="N260" s="122">
        <f t="shared" si="48"/>
        <v>0.41111111111111109</v>
      </c>
      <c r="O260" s="122">
        <f t="shared" si="49"/>
        <v>0</v>
      </c>
      <c r="P260" s="122">
        <f t="shared" si="50"/>
        <v>0.58888888888888891</v>
      </c>
      <c r="Q260" s="122">
        <f t="shared" si="51"/>
        <v>0</v>
      </c>
      <c r="R260" s="122">
        <f t="shared" si="52"/>
        <v>0</v>
      </c>
    </row>
    <row r="261" spans="2:18">
      <c r="B261" s="121">
        <v>234</v>
      </c>
      <c r="C261" s="119">
        <f t="shared" si="41"/>
        <v>3689.9254708738508</v>
      </c>
      <c r="D261" s="121" t="str">
        <f t="shared" si="42"/>
        <v>Sun</v>
      </c>
      <c r="E261" s="121">
        <f t="shared" si="43"/>
        <v>1367</v>
      </c>
      <c r="F261" s="119">
        <f t="shared" si="44"/>
        <v>614.17776640547606</v>
      </c>
      <c r="G261" s="122">
        <f t="shared" si="45"/>
        <v>0.85989354107533278</v>
      </c>
      <c r="H261" s="122">
        <f>0</f>
        <v>0</v>
      </c>
      <c r="I261" s="122">
        <f t="shared" si="53"/>
        <v>0.27</v>
      </c>
      <c r="J261" s="122">
        <f t="shared" si="53"/>
        <v>0.27</v>
      </c>
      <c r="K261" s="122">
        <f t="shared" si="53"/>
        <v>0.27</v>
      </c>
      <c r="L261" s="122">
        <f t="shared" si="53"/>
        <v>0.27</v>
      </c>
      <c r="M261" s="122">
        <f t="shared" si="47"/>
        <v>0</v>
      </c>
      <c r="N261" s="122">
        <f t="shared" si="48"/>
        <v>0.4</v>
      </c>
      <c r="O261" s="122">
        <f t="shared" si="49"/>
        <v>0</v>
      </c>
      <c r="P261" s="122">
        <f t="shared" si="50"/>
        <v>0.6</v>
      </c>
      <c r="Q261" s="122">
        <f t="shared" si="51"/>
        <v>0</v>
      </c>
      <c r="R261" s="122">
        <f t="shared" si="52"/>
        <v>0</v>
      </c>
    </row>
    <row r="262" spans="2:18">
      <c r="B262" s="121">
        <v>235</v>
      </c>
      <c r="C262" s="119">
        <f t="shared" si="41"/>
        <v>3705.6943831425419</v>
      </c>
      <c r="D262" s="121" t="str">
        <f t="shared" si="42"/>
        <v>Sun</v>
      </c>
      <c r="E262" s="121">
        <f t="shared" si="43"/>
        <v>1367</v>
      </c>
      <c r="F262" s="119">
        <f t="shared" si="44"/>
        <v>614.17776640547606</v>
      </c>
      <c r="G262" s="122">
        <f t="shared" si="45"/>
        <v>0.85989354107533278</v>
      </c>
      <c r="H262" s="122">
        <f>0</f>
        <v>0</v>
      </c>
      <c r="I262" s="122">
        <f t="shared" si="53"/>
        <v>0.27</v>
      </c>
      <c r="J262" s="122">
        <f t="shared" si="53"/>
        <v>0.27</v>
      </c>
      <c r="K262" s="122">
        <f t="shared" si="53"/>
        <v>0.27</v>
      </c>
      <c r="L262" s="122">
        <f t="shared" si="53"/>
        <v>0.27</v>
      </c>
      <c r="M262" s="122">
        <f t="shared" si="47"/>
        <v>0</v>
      </c>
      <c r="N262" s="122">
        <f t="shared" si="48"/>
        <v>0.38888888888888884</v>
      </c>
      <c r="O262" s="122">
        <f t="shared" si="49"/>
        <v>0</v>
      </c>
      <c r="P262" s="122">
        <f t="shared" si="50"/>
        <v>0.61111111111111116</v>
      </c>
      <c r="Q262" s="122">
        <f t="shared" si="51"/>
        <v>0</v>
      </c>
      <c r="R262" s="122">
        <f t="shared" si="52"/>
        <v>0</v>
      </c>
    </row>
    <row r="263" spans="2:18">
      <c r="B263" s="121">
        <v>236</v>
      </c>
      <c r="C263" s="119">
        <f t="shared" si="41"/>
        <v>3721.463295411234</v>
      </c>
      <c r="D263" s="121" t="str">
        <f t="shared" si="42"/>
        <v>Sun</v>
      </c>
      <c r="E263" s="121">
        <f t="shared" si="43"/>
        <v>1367</v>
      </c>
      <c r="F263" s="119">
        <f t="shared" si="44"/>
        <v>614.17776640547606</v>
      </c>
      <c r="G263" s="122">
        <f t="shared" si="45"/>
        <v>0.85989354107533278</v>
      </c>
      <c r="H263" s="122">
        <f>0</f>
        <v>0</v>
      </c>
      <c r="I263" s="122">
        <f t="shared" si="53"/>
        <v>0.27</v>
      </c>
      <c r="J263" s="122">
        <f t="shared" si="53"/>
        <v>0.27</v>
      </c>
      <c r="K263" s="122">
        <f t="shared" si="53"/>
        <v>0.27</v>
      </c>
      <c r="L263" s="122">
        <f t="shared" si="53"/>
        <v>0.27</v>
      </c>
      <c r="M263" s="122">
        <f t="shared" si="47"/>
        <v>0</v>
      </c>
      <c r="N263" s="122">
        <f t="shared" si="48"/>
        <v>0.37777777777777777</v>
      </c>
      <c r="O263" s="122">
        <f t="shared" si="49"/>
        <v>0</v>
      </c>
      <c r="P263" s="122">
        <f t="shared" si="50"/>
        <v>0.62222222222222223</v>
      </c>
      <c r="Q263" s="122">
        <f t="shared" si="51"/>
        <v>0</v>
      </c>
      <c r="R263" s="122">
        <f t="shared" si="52"/>
        <v>0</v>
      </c>
    </row>
    <row r="264" spans="2:18">
      <c r="B264" s="121">
        <v>237</v>
      </c>
      <c r="C264" s="119">
        <f t="shared" si="41"/>
        <v>3737.2322076799255</v>
      </c>
      <c r="D264" s="121" t="str">
        <f t="shared" si="42"/>
        <v>Sun</v>
      </c>
      <c r="E264" s="121">
        <f t="shared" si="43"/>
        <v>1367</v>
      </c>
      <c r="F264" s="119">
        <f t="shared" si="44"/>
        <v>614.17776640547606</v>
      </c>
      <c r="G264" s="122">
        <f t="shared" si="45"/>
        <v>0.85989354107533278</v>
      </c>
      <c r="H264" s="122">
        <f>0</f>
        <v>0</v>
      </c>
      <c r="I264" s="122">
        <f t="shared" si="53"/>
        <v>0.27</v>
      </c>
      <c r="J264" s="122">
        <f t="shared" si="53"/>
        <v>0.27</v>
      </c>
      <c r="K264" s="122">
        <f t="shared" si="53"/>
        <v>0.27</v>
      </c>
      <c r="L264" s="122">
        <f t="shared" si="53"/>
        <v>0.27</v>
      </c>
      <c r="M264" s="122">
        <f t="shared" si="47"/>
        <v>0</v>
      </c>
      <c r="N264" s="122">
        <f t="shared" si="48"/>
        <v>0.3666666666666667</v>
      </c>
      <c r="O264" s="122">
        <f t="shared" si="49"/>
        <v>0</v>
      </c>
      <c r="P264" s="122">
        <f t="shared" si="50"/>
        <v>0.6333333333333333</v>
      </c>
      <c r="Q264" s="122">
        <f t="shared" si="51"/>
        <v>0</v>
      </c>
      <c r="R264" s="122">
        <f t="shared" si="52"/>
        <v>0</v>
      </c>
    </row>
    <row r="265" spans="2:18">
      <c r="B265" s="121">
        <v>238</v>
      </c>
      <c r="C265" s="119">
        <f t="shared" si="41"/>
        <v>3753.0011199486171</v>
      </c>
      <c r="D265" s="121" t="str">
        <f t="shared" si="42"/>
        <v>Sun</v>
      </c>
      <c r="E265" s="121">
        <f t="shared" si="43"/>
        <v>1367</v>
      </c>
      <c r="F265" s="119">
        <f t="shared" si="44"/>
        <v>614.17776640547606</v>
      </c>
      <c r="G265" s="122">
        <f t="shared" si="45"/>
        <v>0.85989354107533278</v>
      </c>
      <c r="H265" s="122">
        <f>0</f>
        <v>0</v>
      </c>
      <c r="I265" s="122">
        <f t="shared" si="53"/>
        <v>0.27</v>
      </c>
      <c r="J265" s="122">
        <f t="shared" si="53"/>
        <v>0.27</v>
      </c>
      <c r="K265" s="122">
        <f t="shared" si="53"/>
        <v>0.27</v>
      </c>
      <c r="L265" s="122">
        <f t="shared" si="53"/>
        <v>0.27</v>
      </c>
      <c r="M265" s="122">
        <f t="shared" si="47"/>
        <v>0</v>
      </c>
      <c r="N265" s="122">
        <f t="shared" si="48"/>
        <v>0.35555555555555551</v>
      </c>
      <c r="O265" s="122">
        <f t="shared" si="49"/>
        <v>0</v>
      </c>
      <c r="P265" s="122">
        <f t="shared" si="50"/>
        <v>0.64444444444444449</v>
      </c>
      <c r="Q265" s="122">
        <f t="shared" si="51"/>
        <v>0</v>
      </c>
      <c r="R265" s="122">
        <f t="shared" si="52"/>
        <v>0</v>
      </c>
    </row>
    <row r="266" spans="2:18">
      <c r="B266" s="121">
        <v>239</v>
      </c>
      <c r="C266" s="119">
        <f t="shared" si="41"/>
        <v>3768.7700322173091</v>
      </c>
      <c r="D266" s="121" t="str">
        <f t="shared" si="42"/>
        <v>Sun</v>
      </c>
      <c r="E266" s="121">
        <f t="shared" si="43"/>
        <v>1367</v>
      </c>
      <c r="F266" s="119">
        <f t="shared" si="44"/>
        <v>614.17776640547606</v>
      </c>
      <c r="G266" s="122">
        <f t="shared" si="45"/>
        <v>0.85989354107533278</v>
      </c>
      <c r="H266" s="122">
        <f>0</f>
        <v>0</v>
      </c>
      <c r="I266" s="122">
        <f t="shared" si="53"/>
        <v>0.27</v>
      </c>
      <c r="J266" s="122">
        <f t="shared" si="53"/>
        <v>0.27</v>
      </c>
      <c r="K266" s="122">
        <f t="shared" si="53"/>
        <v>0.27</v>
      </c>
      <c r="L266" s="122">
        <f t="shared" si="53"/>
        <v>0.27</v>
      </c>
      <c r="M266" s="122">
        <f t="shared" si="47"/>
        <v>0</v>
      </c>
      <c r="N266" s="122">
        <f t="shared" si="48"/>
        <v>0.34444444444444444</v>
      </c>
      <c r="O266" s="122">
        <f t="shared" si="49"/>
        <v>0</v>
      </c>
      <c r="P266" s="122">
        <f t="shared" si="50"/>
        <v>0.65555555555555556</v>
      </c>
      <c r="Q266" s="122">
        <f t="shared" si="51"/>
        <v>0</v>
      </c>
      <c r="R266" s="122">
        <f t="shared" si="52"/>
        <v>0</v>
      </c>
    </row>
    <row r="267" spans="2:18">
      <c r="B267" s="121">
        <v>240</v>
      </c>
      <c r="C267" s="119">
        <f t="shared" si="41"/>
        <v>3784.5389444860002</v>
      </c>
      <c r="D267" s="121" t="str">
        <f t="shared" si="42"/>
        <v>Sun</v>
      </c>
      <c r="E267" s="121">
        <f t="shared" si="43"/>
        <v>1367</v>
      </c>
      <c r="F267" s="119">
        <f t="shared" si="44"/>
        <v>614.17776640547606</v>
      </c>
      <c r="G267" s="122">
        <f t="shared" si="45"/>
        <v>0.85989354107533278</v>
      </c>
      <c r="H267" s="122">
        <f>0</f>
        <v>0</v>
      </c>
      <c r="I267" s="122">
        <f t="shared" si="53"/>
        <v>0.27</v>
      </c>
      <c r="J267" s="122">
        <f t="shared" si="53"/>
        <v>0.27</v>
      </c>
      <c r="K267" s="122">
        <f t="shared" si="53"/>
        <v>0.27</v>
      </c>
      <c r="L267" s="122">
        <f t="shared" si="53"/>
        <v>0.27</v>
      </c>
      <c r="M267" s="122">
        <f t="shared" si="47"/>
        <v>0</v>
      </c>
      <c r="N267" s="122">
        <f t="shared" si="48"/>
        <v>0.33333333333333337</v>
      </c>
      <c r="O267" s="122">
        <f t="shared" si="49"/>
        <v>0</v>
      </c>
      <c r="P267" s="122">
        <f t="shared" si="50"/>
        <v>0.66666666666666663</v>
      </c>
      <c r="Q267" s="122">
        <f t="shared" si="51"/>
        <v>0</v>
      </c>
      <c r="R267" s="122">
        <f t="shared" si="52"/>
        <v>0</v>
      </c>
    </row>
    <row r="268" spans="2:18">
      <c r="B268" s="121">
        <v>241</v>
      </c>
      <c r="C268" s="119">
        <f t="shared" si="41"/>
        <v>3800.3078567546922</v>
      </c>
      <c r="D268" s="121" t="str">
        <f t="shared" si="42"/>
        <v>Sun</v>
      </c>
      <c r="E268" s="121">
        <f t="shared" si="43"/>
        <v>1367</v>
      </c>
      <c r="F268" s="119">
        <f t="shared" si="44"/>
        <v>614.17776640547606</v>
      </c>
      <c r="G268" s="122">
        <f t="shared" si="45"/>
        <v>0.85989354107533278</v>
      </c>
      <c r="H268" s="122">
        <f>0</f>
        <v>0</v>
      </c>
      <c r="I268" s="122">
        <f t="shared" si="53"/>
        <v>0.27</v>
      </c>
      <c r="J268" s="122">
        <f t="shared" si="53"/>
        <v>0.27</v>
      </c>
      <c r="K268" s="122">
        <f t="shared" si="53"/>
        <v>0.27</v>
      </c>
      <c r="L268" s="122">
        <f t="shared" si="53"/>
        <v>0.27</v>
      </c>
      <c r="M268" s="122">
        <f t="shared" si="47"/>
        <v>0</v>
      </c>
      <c r="N268" s="122">
        <f t="shared" si="48"/>
        <v>0.32222222222222219</v>
      </c>
      <c r="O268" s="122">
        <f t="shared" si="49"/>
        <v>0</v>
      </c>
      <c r="P268" s="122">
        <f t="shared" si="50"/>
        <v>0.67777777777777781</v>
      </c>
      <c r="Q268" s="122">
        <f t="shared" si="51"/>
        <v>0</v>
      </c>
      <c r="R268" s="122">
        <f t="shared" si="52"/>
        <v>0</v>
      </c>
    </row>
    <row r="269" spans="2:18">
      <c r="B269" s="121">
        <v>242</v>
      </c>
      <c r="C269" s="119">
        <f t="shared" si="41"/>
        <v>3816.0767690233843</v>
      </c>
      <c r="D269" s="121" t="str">
        <f t="shared" si="42"/>
        <v>Sun</v>
      </c>
      <c r="E269" s="121">
        <f t="shared" si="43"/>
        <v>1367</v>
      </c>
      <c r="F269" s="119">
        <f t="shared" si="44"/>
        <v>614.17776640547606</v>
      </c>
      <c r="G269" s="122">
        <f t="shared" si="45"/>
        <v>0.85989354107533278</v>
      </c>
      <c r="H269" s="122">
        <f>0</f>
        <v>0</v>
      </c>
      <c r="I269" s="122">
        <f t="shared" si="53"/>
        <v>0.27</v>
      </c>
      <c r="J269" s="122">
        <f t="shared" si="53"/>
        <v>0.27</v>
      </c>
      <c r="K269" s="122">
        <f t="shared" si="53"/>
        <v>0.27</v>
      </c>
      <c r="L269" s="122">
        <f t="shared" si="53"/>
        <v>0.27</v>
      </c>
      <c r="M269" s="122">
        <f t="shared" si="47"/>
        <v>0</v>
      </c>
      <c r="N269" s="122">
        <f t="shared" si="48"/>
        <v>0.31111111111111112</v>
      </c>
      <c r="O269" s="122">
        <f t="shared" si="49"/>
        <v>0</v>
      </c>
      <c r="P269" s="122">
        <f t="shared" si="50"/>
        <v>0.68888888888888888</v>
      </c>
      <c r="Q269" s="122">
        <f t="shared" si="51"/>
        <v>0</v>
      </c>
      <c r="R269" s="122">
        <f t="shared" si="52"/>
        <v>0</v>
      </c>
    </row>
    <row r="270" spans="2:18">
      <c r="B270" s="121">
        <v>243</v>
      </c>
      <c r="C270" s="119">
        <f t="shared" si="41"/>
        <v>3831.8456812920754</v>
      </c>
      <c r="D270" s="121" t="str">
        <f t="shared" si="42"/>
        <v>Sun</v>
      </c>
      <c r="E270" s="121">
        <f t="shared" si="43"/>
        <v>1367</v>
      </c>
      <c r="F270" s="119">
        <f t="shared" si="44"/>
        <v>614.17776640547606</v>
      </c>
      <c r="G270" s="122">
        <f t="shared" si="45"/>
        <v>0.85989354107533278</v>
      </c>
      <c r="H270" s="122">
        <f>0</f>
        <v>0</v>
      </c>
      <c r="I270" s="122">
        <f t="shared" si="53"/>
        <v>0.27</v>
      </c>
      <c r="J270" s="122">
        <f t="shared" si="53"/>
        <v>0.27</v>
      </c>
      <c r="K270" s="122">
        <f t="shared" si="53"/>
        <v>0.27</v>
      </c>
      <c r="L270" s="122">
        <f t="shared" si="53"/>
        <v>0.27</v>
      </c>
      <c r="M270" s="122">
        <f t="shared" si="47"/>
        <v>0</v>
      </c>
      <c r="N270" s="122">
        <f t="shared" si="48"/>
        <v>0.30000000000000004</v>
      </c>
      <c r="O270" s="122">
        <f t="shared" si="49"/>
        <v>0</v>
      </c>
      <c r="P270" s="122">
        <f t="shared" si="50"/>
        <v>0.7</v>
      </c>
      <c r="Q270" s="122">
        <f t="shared" si="51"/>
        <v>0</v>
      </c>
      <c r="R270" s="122">
        <f t="shared" si="52"/>
        <v>0</v>
      </c>
    </row>
    <row r="271" spans="2:18">
      <c r="B271" s="121">
        <v>244</v>
      </c>
      <c r="C271" s="119">
        <f t="shared" si="41"/>
        <v>3847.6145935607674</v>
      </c>
      <c r="D271" s="121" t="str">
        <f t="shared" si="42"/>
        <v>Sun</v>
      </c>
      <c r="E271" s="121">
        <f t="shared" si="43"/>
        <v>1367</v>
      </c>
      <c r="F271" s="119">
        <f t="shared" si="44"/>
        <v>614.17776640547606</v>
      </c>
      <c r="G271" s="122">
        <f t="shared" si="45"/>
        <v>0.85989354107533278</v>
      </c>
      <c r="H271" s="122">
        <f>0</f>
        <v>0</v>
      </c>
      <c r="I271" s="122">
        <f t="shared" si="53"/>
        <v>0.27</v>
      </c>
      <c r="J271" s="122">
        <f t="shared" si="53"/>
        <v>0.27</v>
      </c>
      <c r="K271" s="122">
        <f t="shared" si="53"/>
        <v>0.27</v>
      </c>
      <c r="L271" s="122">
        <f t="shared" si="53"/>
        <v>0.27</v>
      </c>
      <c r="M271" s="122">
        <f t="shared" si="47"/>
        <v>0</v>
      </c>
      <c r="N271" s="122">
        <f t="shared" si="48"/>
        <v>0.28888888888888886</v>
      </c>
      <c r="O271" s="122">
        <f t="shared" si="49"/>
        <v>0</v>
      </c>
      <c r="P271" s="122">
        <f t="shared" si="50"/>
        <v>0.71111111111111114</v>
      </c>
      <c r="Q271" s="122">
        <f t="shared" si="51"/>
        <v>0</v>
      </c>
      <c r="R271" s="122">
        <f t="shared" si="52"/>
        <v>0</v>
      </c>
    </row>
    <row r="272" spans="2:18">
      <c r="B272" s="121">
        <v>245</v>
      </c>
      <c r="C272" s="119">
        <f t="shared" si="41"/>
        <v>3863.3835058294585</v>
      </c>
      <c r="D272" s="121" t="str">
        <f t="shared" si="42"/>
        <v>Sun</v>
      </c>
      <c r="E272" s="121">
        <f t="shared" si="43"/>
        <v>1367</v>
      </c>
      <c r="F272" s="119">
        <f t="shared" si="44"/>
        <v>614.17776640547606</v>
      </c>
      <c r="G272" s="122">
        <f t="shared" si="45"/>
        <v>0.85989354107533278</v>
      </c>
      <c r="H272" s="122">
        <f>0</f>
        <v>0</v>
      </c>
      <c r="I272" s="122">
        <f t="shared" si="53"/>
        <v>0.27</v>
      </c>
      <c r="J272" s="122">
        <f t="shared" si="53"/>
        <v>0.27</v>
      </c>
      <c r="K272" s="122">
        <f t="shared" si="53"/>
        <v>0.27</v>
      </c>
      <c r="L272" s="122">
        <f t="shared" si="53"/>
        <v>0.27</v>
      </c>
      <c r="M272" s="122">
        <f t="shared" si="47"/>
        <v>0</v>
      </c>
      <c r="N272" s="122">
        <f t="shared" si="48"/>
        <v>0.27777777777777779</v>
      </c>
      <c r="O272" s="122">
        <f t="shared" si="49"/>
        <v>0</v>
      </c>
      <c r="P272" s="122">
        <f t="shared" si="50"/>
        <v>0.72222222222222221</v>
      </c>
      <c r="Q272" s="122">
        <f t="shared" si="51"/>
        <v>0</v>
      </c>
      <c r="R272" s="122">
        <f t="shared" si="52"/>
        <v>0</v>
      </c>
    </row>
    <row r="273" spans="2:18">
      <c r="B273" s="121">
        <v>246</v>
      </c>
      <c r="C273" s="119">
        <f t="shared" si="41"/>
        <v>3879.1524180981505</v>
      </c>
      <c r="D273" s="121" t="str">
        <f t="shared" si="42"/>
        <v>Sun</v>
      </c>
      <c r="E273" s="121">
        <f t="shared" si="43"/>
        <v>1367</v>
      </c>
      <c r="F273" s="119">
        <f t="shared" si="44"/>
        <v>614.17776640547606</v>
      </c>
      <c r="G273" s="122">
        <f t="shared" si="45"/>
        <v>0.85989354107533278</v>
      </c>
      <c r="H273" s="122">
        <f>0</f>
        <v>0</v>
      </c>
      <c r="I273" s="122">
        <f t="shared" si="53"/>
        <v>0.27</v>
      </c>
      <c r="J273" s="122">
        <f t="shared" si="53"/>
        <v>0.27</v>
      </c>
      <c r="K273" s="122">
        <f t="shared" si="53"/>
        <v>0.27</v>
      </c>
      <c r="L273" s="122">
        <f t="shared" si="53"/>
        <v>0.27</v>
      </c>
      <c r="M273" s="122">
        <f t="shared" si="47"/>
        <v>0</v>
      </c>
      <c r="N273" s="122">
        <f t="shared" si="48"/>
        <v>0.26666666666666672</v>
      </c>
      <c r="O273" s="122">
        <f t="shared" si="49"/>
        <v>0</v>
      </c>
      <c r="P273" s="122">
        <f t="shared" si="50"/>
        <v>0.73333333333333328</v>
      </c>
      <c r="Q273" s="122">
        <f t="shared" si="51"/>
        <v>0</v>
      </c>
      <c r="R273" s="122">
        <f t="shared" si="52"/>
        <v>0</v>
      </c>
    </row>
    <row r="274" spans="2:18">
      <c r="B274" s="121">
        <v>247</v>
      </c>
      <c r="C274" s="119">
        <f t="shared" si="41"/>
        <v>3894.9213303668425</v>
      </c>
      <c r="D274" s="121" t="str">
        <f t="shared" si="42"/>
        <v>Sun</v>
      </c>
      <c r="E274" s="121">
        <f t="shared" si="43"/>
        <v>1367</v>
      </c>
      <c r="F274" s="119">
        <f t="shared" si="44"/>
        <v>614.17776640547606</v>
      </c>
      <c r="G274" s="122">
        <f t="shared" si="45"/>
        <v>0.85989354107533278</v>
      </c>
      <c r="H274" s="122">
        <f>0</f>
        <v>0</v>
      </c>
      <c r="I274" s="122">
        <f t="shared" si="53"/>
        <v>0.27</v>
      </c>
      <c r="J274" s="122">
        <f t="shared" si="53"/>
        <v>0.27</v>
      </c>
      <c r="K274" s="122">
        <f t="shared" si="53"/>
        <v>0.27</v>
      </c>
      <c r="L274" s="122">
        <f t="shared" si="53"/>
        <v>0.27</v>
      </c>
      <c r="M274" s="122">
        <f t="shared" si="47"/>
        <v>0</v>
      </c>
      <c r="N274" s="122">
        <f t="shared" si="48"/>
        <v>0.25555555555555554</v>
      </c>
      <c r="O274" s="122">
        <f t="shared" si="49"/>
        <v>0</v>
      </c>
      <c r="P274" s="122">
        <f t="shared" si="50"/>
        <v>0.74444444444444446</v>
      </c>
      <c r="Q274" s="122">
        <f t="shared" si="51"/>
        <v>0</v>
      </c>
      <c r="R274" s="122">
        <f t="shared" si="52"/>
        <v>0</v>
      </c>
    </row>
    <row r="275" spans="2:18">
      <c r="B275" s="121">
        <v>248</v>
      </c>
      <c r="C275" s="119">
        <f t="shared" si="41"/>
        <v>3910.6902426355337</v>
      </c>
      <c r="D275" s="121" t="str">
        <f t="shared" si="42"/>
        <v>Sun</v>
      </c>
      <c r="E275" s="121">
        <f t="shared" si="43"/>
        <v>1367</v>
      </c>
      <c r="F275" s="119">
        <f t="shared" si="44"/>
        <v>614.17776640547606</v>
      </c>
      <c r="G275" s="122">
        <f t="shared" si="45"/>
        <v>0.85989354107533278</v>
      </c>
      <c r="H275" s="122">
        <f>0</f>
        <v>0</v>
      </c>
      <c r="I275" s="122">
        <f t="shared" si="53"/>
        <v>0.27</v>
      </c>
      <c r="J275" s="122">
        <f t="shared" si="53"/>
        <v>0.27</v>
      </c>
      <c r="K275" s="122">
        <f t="shared" si="53"/>
        <v>0.27</v>
      </c>
      <c r="L275" s="122">
        <f t="shared" si="53"/>
        <v>0.27</v>
      </c>
      <c r="M275" s="122">
        <f t="shared" si="47"/>
        <v>0</v>
      </c>
      <c r="N275" s="122">
        <f t="shared" si="48"/>
        <v>0.24444444444444446</v>
      </c>
      <c r="O275" s="122">
        <f t="shared" si="49"/>
        <v>0</v>
      </c>
      <c r="P275" s="122">
        <f t="shared" si="50"/>
        <v>0.75555555555555554</v>
      </c>
      <c r="Q275" s="122">
        <f t="shared" si="51"/>
        <v>0</v>
      </c>
      <c r="R275" s="122">
        <f t="shared" si="52"/>
        <v>0</v>
      </c>
    </row>
    <row r="276" spans="2:18">
      <c r="B276" s="121">
        <v>249</v>
      </c>
      <c r="C276" s="119">
        <f t="shared" si="41"/>
        <v>3926.4591549042257</v>
      </c>
      <c r="D276" s="121" t="str">
        <f t="shared" si="42"/>
        <v>Sun</v>
      </c>
      <c r="E276" s="121">
        <f t="shared" si="43"/>
        <v>1367</v>
      </c>
      <c r="F276" s="119">
        <f t="shared" si="44"/>
        <v>614.17776640547606</v>
      </c>
      <c r="G276" s="122">
        <f t="shared" si="45"/>
        <v>0.85989354107533278</v>
      </c>
      <c r="H276" s="122">
        <f>0</f>
        <v>0</v>
      </c>
      <c r="I276" s="122">
        <f t="shared" si="53"/>
        <v>0.27</v>
      </c>
      <c r="J276" s="122">
        <f t="shared" si="53"/>
        <v>0.27</v>
      </c>
      <c r="K276" s="122">
        <f t="shared" si="53"/>
        <v>0.27</v>
      </c>
      <c r="L276" s="122">
        <f t="shared" si="53"/>
        <v>0.27</v>
      </c>
      <c r="M276" s="122">
        <f t="shared" si="47"/>
        <v>0</v>
      </c>
      <c r="N276" s="122">
        <f t="shared" si="48"/>
        <v>0.23333333333333328</v>
      </c>
      <c r="O276" s="122">
        <f t="shared" si="49"/>
        <v>0</v>
      </c>
      <c r="P276" s="122">
        <f t="shared" si="50"/>
        <v>0.76666666666666672</v>
      </c>
      <c r="Q276" s="122">
        <f t="shared" si="51"/>
        <v>0</v>
      </c>
      <c r="R276" s="122">
        <f t="shared" si="52"/>
        <v>0</v>
      </c>
    </row>
    <row r="277" spans="2:18">
      <c r="B277" s="121">
        <v>250</v>
      </c>
      <c r="C277" s="119">
        <f t="shared" si="41"/>
        <v>3942.2280671729168</v>
      </c>
      <c r="D277" s="121" t="str">
        <f t="shared" si="42"/>
        <v>Sun</v>
      </c>
      <c r="E277" s="121">
        <f t="shared" si="43"/>
        <v>1367</v>
      </c>
      <c r="F277" s="119">
        <f t="shared" si="44"/>
        <v>614.17776640547606</v>
      </c>
      <c r="G277" s="122">
        <f t="shared" si="45"/>
        <v>0.85989354107533278</v>
      </c>
      <c r="H277" s="122">
        <f>0</f>
        <v>0</v>
      </c>
      <c r="I277" s="122">
        <f t="shared" si="53"/>
        <v>0.27</v>
      </c>
      <c r="J277" s="122">
        <f t="shared" si="53"/>
        <v>0.27</v>
      </c>
      <c r="K277" s="122">
        <f t="shared" si="53"/>
        <v>0.27</v>
      </c>
      <c r="L277" s="122">
        <f t="shared" si="53"/>
        <v>0.27</v>
      </c>
      <c r="M277" s="122">
        <f t="shared" si="47"/>
        <v>0</v>
      </c>
      <c r="N277" s="122">
        <f t="shared" si="48"/>
        <v>0.22222222222222221</v>
      </c>
      <c r="O277" s="122">
        <f t="shared" si="49"/>
        <v>0</v>
      </c>
      <c r="P277" s="122">
        <f t="shared" si="50"/>
        <v>0.77777777777777779</v>
      </c>
      <c r="Q277" s="122">
        <f t="shared" si="51"/>
        <v>0</v>
      </c>
      <c r="R277" s="122">
        <f t="shared" si="52"/>
        <v>0</v>
      </c>
    </row>
    <row r="278" spans="2:18">
      <c r="B278" s="121">
        <v>251</v>
      </c>
      <c r="C278" s="119">
        <f t="shared" si="41"/>
        <v>3957.9969794416088</v>
      </c>
      <c r="D278" s="121" t="str">
        <f t="shared" si="42"/>
        <v>Sun</v>
      </c>
      <c r="E278" s="121">
        <f t="shared" si="43"/>
        <v>1367</v>
      </c>
      <c r="F278" s="119">
        <f t="shared" si="44"/>
        <v>614.17776640547606</v>
      </c>
      <c r="G278" s="122">
        <f t="shared" si="45"/>
        <v>0.85989354107533278</v>
      </c>
      <c r="H278" s="122">
        <f>0</f>
        <v>0</v>
      </c>
      <c r="I278" s="122">
        <f t="shared" si="53"/>
        <v>0.27</v>
      </c>
      <c r="J278" s="122">
        <f t="shared" si="53"/>
        <v>0.27</v>
      </c>
      <c r="K278" s="122">
        <f t="shared" si="53"/>
        <v>0.27</v>
      </c>
      <c r="L278" s="122">
        <f t="shared" si="53"/>
        <v>0.27</v>
      </c>
      <c r="M278" s="122">
        <f t="shared" si="47"/>
        <v>0</v>
      </c>
      <c r="N278" s="122">
        <f t="shared" si="48"/>
        <v>0.21111111111111114</v>
      </c>
      <c r="O278" s="122">
        <f t="shared" si="49"/>
        <v>0</v>
      </c>
      <c r="P278" s="122">
        <f t="shared" si="50"/>
        <v>0.78888888888888886</v>
      </c>
      <c r="Q278" s="122">
        <f t="shared" si="51"/>
        <v>0</v>
      </c>
      <c r="R278" s="122">
        <f t="shared" si="52"/>
        <v>0</v>
      </c>
    </row>
    <row r="279" spans="2:18">
      <c r="B279" s="121">
        <v>252</v>
      </c>
      <c r="C279" s="119">
        <f t="shared" si="41"/>
        <v>3973.7658917103008</v>
      </c>
      <c r="D279" s="121" t="str">
        <f t="shared" si="42"/>
        <v>Sun</v>
      </c>
      <c r="E279" s="121">
        <f t="shared" si="43"/>
        <v>1367</v>
      </c>
      <c r="F279" s="119">
        <f t="shared" si="44"/>
        <v>614.17776640547606</v>
      </c>
      <c r="G279" s="122">
        <f t="shared" si="45"/>
        <v>0.85989354107533278</v>
      </c>
      <c r="H279" s="122">
        <f>0</f>
        <v>0</v>
      </c>
      <c r="I279" s="122">
        <f t="shared" si="53"/>
        <v>0.27</v>
      </c>
      <c r="J279" s="122">
        <f t="shared" si="53"/>
        <v>0.27</v>
      </c>
      <c r="K279" s="122">
        <f t="shared" si="53"/>
        <v>0.27</v>
      </c>
      <c r="L279" s="122">
        <f t="shared" si="53"/>
        <v>0.27</v>
      </c>
      <c r="M279" s="122">
        <f t="shared" si="47"/>
        <v>0</v>
      </c>
      <c r="N279" s="122">
        <f t="shared" si="48"/>
        <v>0.19999999999999996</v>
      </c>
      <c r="O279" s="122">
        <f t="shared" si="49"/>
        <v>0</v>
      </c>
      <c r="P279" s="122">
        <f t="shared" si="50"/>
        <v>0.8</v>
      </c>
      <c r="Q279" s="122">
        <f t="shared" si="51"/>
        <v>0</v>
      </c>
      <c r="R279" s="122">
        <f t="shared" si="52"/>
        <v>0</v>
      </c>
    </row>
    <row r="280" spans="2:18">
      <c r="B280" s="121">
        <v>253</v>
      </c>
      <c r="C280" s="119">
        <f t="shared" si="41"/>
        <v>3989.5348039789919</v>
      </c>
      <c r="D280" s="121" t="str">
        <f t="shared" si="42"/>
        <v>Sun</v>
      </c>
      <c r="E280" s="121">
        <f t="shared" si="43"/>
        <v>1367</v>
      </c>
      <c r="F280" s="119">
        <f t="shared" si="44"/>
        <v>614.17776640547606</v>
      </c>
      <c r="G280" s="122">
        <f t="shared" si="45"/>
        <v>0.85989354107533278</v>
      </c>
      <c r="H280" s="122">
        <f>0</f>
        <v>0</v>
      </c>
      <c r="I280" s="122">
        <f t="shared" si="53"/>
        <v>0.27</v>
      </c>
      <c r="J280" s="122">
        <f t="shared" si="53"/>
        <v>0.27</v>
      </c>
      <c r="K280" s="122">
        <f t="shared" si="53"/>
        <v>0.27</v>
      </c>
      <c r="L280" s="122">
        <f t="shared" si="53"/>
        <v>0.27</v>
      </c>
      <c r="M280" s="122">
        <f t="shared" si="47"/>
        <v>0</v>
      </c>
      <c r="N280" s="122">
        <f t="shared" si="48"/>
        <v>0.18888888888888888</v>
      </c>
      <c r="O280" s="122">
        <f t="shared" si="49"/>
        <v>0</v>
      </c>
      <c r="P280" s="122">
        <f t="shared" si="50"/>
        <v>0.81111111111111112</v>
      </c>
      <c r="Q280" s="122">
        <f t="shared" si="51"/>
        <v>0</v>
      </c>
      <c r="R280" s="122">
        <f t="shared" si="52"/>
        <v>0</v>
      </c>
    </row>
    <row r="281" spans="2:18">
      <c r="B281" s="121">
        <v>254</v>
      </c>
      <c r="C281" s="119">
        <f t="shared" si="41"/>
        <v>4005.303716247684</v>
      </c>
      <c r="D281" s="121" t="str">
        <f t="shared" si="42"/>
        <v>Sun</v>
      </c>
      <c r="E281" s="121">
        <f t="shared" si="43"/>
        <v>1367</v>
      </c>
      <c r="F281" s="119">
        <f t="shared" si="44"/>
        <v>614.17776640547606</v>
      </c>
      <c r="G281" s="122">
        <f t="shared" si="45"/>
        <v>0.85989354107533278</v>
      </c>
      <c r="H281" s="122">
        <f>0</f>
        <v>0</v>
      </c>
      <c r="I281" s="122">
        <f t="shared" si="53"/>
        <v>0.27</v>
      </c>
      <c r="J281" s="122">
        <f t="shared" si="53"/>
        <v>0.27</v>
      </c>
      <c r="K281" s="122">
        <f t="shared" si="53"/>
        <v>0.27</v>
      </c>
      <c r="L281" s="122">
        <f t="shared" si="53"/>
        <v>0.27</v>
      </c>
      <c r="M281" s="122">
        <f t="shared" si="47"/>
        <v>0</v>
      </c>
      <c r="N281" s="122">
        <f t="shared" si="48"/>
        <v>0.17777777777777781</v>
      </c>
      <c r="O281" s="122">
        <f t="shared" si="49"/>
        <v>0</v>
      </c>
      <c r="P281" s="122">
        <f t="shared" si="50"/>
        <v>0.82222222222222219</v>
      </c>
      <c r="Q281" s="122">
        <f t="shared" si="51"/>
        <v>0</v>
      </c>
      <c r="R281" s="122">
        <f t="shared" si="52"/>
        <v>0</v>
      </c>
    </row>
    <row r="282" spans="2:18">
      <c r="B282" s="121">
        <v>255</v>
      </c>
      <c r="C282" s="119">
        <f t="shared" si="41"/>
        <v>4021.0726285163755</v>
      </c>
      <c r="D282" s="121" t="str">
        <f t="shared" si="42"/>
        <v>Sun</v>
      </c>
      <c r="E282" s="121">
        <f t="shared" si="43"/>
        <v>1367</v>
      </c>
      <c r="F282" s="119">
        <f t="shared" si="44"/>
        <v>614.17776640547606</v>
      </c>
      <c r="G282" s="122">
        <f t="shared" si="45"/>
        <v>0.85989354107533278</v>
      </c>
      <c r="H282" s="122">
        <f>0</f>
        <v>0</v>
      </c>
      <c r="I282" s="122">
        <f t="shared" si="53"/>
        <v>0.27</v>
      </c>
      <c r="J282" s="122">
        <f t="shared" si="53"/>
        <v>0.27</v>
      </c>
      <c r="K282" s="122">
        <f t="shared" si="53"/>
        <v>0.27</v>
      </c>
      <c r="L282" s="122">
        <f t="shared" si="53"/>
        <v>0.27</v>
      </c>
      <c r="M282" s="122">
        <f t="shared" si="47"/>
        <v>0</v>
      </c>
      <c r="N282" s="122">
        <f t="shared" si="48"/>
        <v>0.16666666666666663</v>
      </c>
      <c r="O282" s="122">
        <f t="shared" si="49"/>
        <v>0</v>
      </c>
      <c r="P282" s="122">
        <f t="shared" si="50"/>
        <v>0.83333333333333337</v>
      </c>
      <c r="Q282" s="122">
        <f t="shared" si="51"/>
        <v>0</v>
      </c>
      <c r="R282" s="122">
        <f t="shared" si="52"/>
        <v>0</v>
      </c>
    </row>
    <row r="283" spans="2:18">
      <c r="B283" s="121">
        <v>256</v>
      </c>
      <c r="C283" s="119">
        <f t="shared" si="41"/>
        <v>4036.8415407850671</v>
      </c>
      <c r="D283" s="121" t="str">
        <f t="shared" si="42"/>
        <v>Sun</v>
      </c>
      <c r="E283" s="121">
        <f t="shared" si="43"/>
        <v>1367</v>
      </c>
      <c r="F283" s="119">
        <f t="shared" si="44"/>
        <v>614.17776640547606</v>
      </c>
      <c r="G283" s="122">
        <f t="shared" si="45"/>
        <v>0.85989354107533278</v>
      </c>
      <c r="H283" s="122">
        <f>0</f>
        <v>0</v>
      </c>
      <c r="I283" s="122">
        <f t="shared" si="53"/>
        <v>0.27</v>
      </c>
      <c r="J283" s="122">
        <f t="shared" si="53"/>
        <v>0.27</v>
      </c>
      <c r="K283" s="122">
        <f t="shared" si="53"/>
        <v>0.27</v>
      </c>
      <c r="L283" s="122">
        <f t="shared" si="53"/>
        <v>0.27</v>
      </c>
      <c r="M283" s="122">
        <f t="shared" si="47"/>
        <v>0</v>
      </c>
      <c r="N283" s="122">
        <f t="shared" si="48"/>
        <v>0.15555555555555556</v>
      </c>
      <c r="O283" s="122">
        <f t="shared" si="49"/>
        <v>0</v>
      </c>
      <c r="P283" s="122">
        <f t="shared" si="50"/>
        <v>0.84444444444444444</v>
      </c>
      <c r="Q283" s="122">
        <f t="shared" si="51"/>
        <v>0</v>
      </c>
      <c r="R283" s="122">
        <f t="shared" si="52"/>
        <v>0</v>
      </c>
    </row>
    <row r="284" spans="2:18">
      <c r="B284" s="121">
        <v>257</v>
      </c>
      <c r="C284" s="119">
        <f t="shared" ref="C284:C347" si="54">$C$14*B284/360</f>
        <v>4052.6104530537591</v>
      </c>
      <c r="D284" s="121" t="str">
        <f t="shared" ref="D284:D347" si="55">IF(C284&lt;($C$15/2),"Eclipse",IF(C284&gt;($C$14-($C$15/2)),"Eclipse","Sun"))</f>
        <v>Sun</v>
      </c>
      <c r="E284" s="121">
        <f t="shared" ref="E284:E347" si="56">IF(D284="Sun",$G$13,0)</f>
        <v>1367</v>
      </c>
      <c r="F284" s="119">
        <f t="shared" ref="F284:F347" si="57">IF(D284="Sun",$G$14+$G$15*$G$13,$G$14)</f>
        <v>614.17776640547606</v>
      </c>
      <c r="G284" s="122">
        <f t="shared" ref="G284:G347" si="58">$C$18</f>
        <v>0.85989354107533278</v>
      </c>
      <c r="H284" s="122">
        <f>0</f>
        <v>0</v>
      </c>
      <c r="I284" s="122">
        <f t="shared" ref="I284:L315" si="59">$C$19</f>
        <v>0.27</v>
      </c>
      <c r="J284" s="122">
        <f t="shared" si="59"/>
        <v>0.27</v>
      </c>
      <c r="K284" s="122">
        <f t="shared" si="59"/>
        <v>0.27</v>
      </c>
      <c r="L284" s="122">
        <f t="shared" si="59"/>
        <v>0.27</v>
      </c>
      <c r="M284" s="122">
        <f t="shared" ref="M284:M347" si="60">IF(B284&lt;90,1-(B284/90),IF(B284&lt;180,0,IF(B284&lt;270,0,((B284-270)/90))))</f>
        <v>0</v>
      </c>
      <c r="N284" s="122">
        <f t="shared" ref="N284:N347" si="61">IF(B284&lt;90,0,IF(B284&lt;180,(B284-90)/90,IF(B284&lt;270,1-((B284-180)/90),0)))</f>
        <v>0.14444444444444449</v>
      </c>
      <c r="O284" s="122">
        <f t="shared" ref="O284:O347" si="62">IF(B284&lt;90,B284/90,IF(B284&lt;180,1-((B284-90)/90),IF(B284&lt;270,0,0)))</f>
        <v>0</v>
      </c>
      <c r="P284" s="122">
        <f t="shared" ref="P284:P347" si="63">IF(B284&lt;90,0,IF(B284&lt;180,0,IF(B284&lt;270,(B284-180)/90,1-((B284-270)/90))))</f>
        <v>0.85555555555555551</v>
      </c>
      <c r="Q284" s="122">
        <f t="shared" ref="Q284:Q347" si="64">IF(B284&lt;90,0,IF(B284&lt;180,0,IF(B284&lt;270,0,0)))</f>
        <v>0</v>
      </c>
      <c r="R284" s="122">
        <f t="shared" ref="R284:R347" si="65">IF(B284&lt;90,0,IF(B284&lt;180,0,IF(B284&lt;270,0,0)))</f>
        <v>0</v>
      </c>
    </row>
    <row r="285" spans="2:18">
      <c r="B285" s="121">
        <v>258</v>
      </c>
      <c r="C285" s="119">
        <f t="shared" si="54"/>
        <v>4068.3793653224502</v>
      </c>
      <c r="D285" s="121" t="str">
        <f t="shared" si="55"/>
        <v>Sun</v>
      </c>
      <c r="E285" s="121">
        <f t="shared" si="56"/>
        <v>1367</v>
      </c>
      <c r="F285" s="119">
        <f t="shared" si="57"/>
        <v>614.17776640547606</v>
      </c>
      <c r="G285" s="122">
        <f t="shared" si="58"/>
        <v>0.85989354107533278</v>
      </c>
      <c r="H285" s="122">
        <f>0</f>
        <v>0</v>
      </c>
      <c r="I285" s="122">
        <f t="shared" si="59"/>
        <v>0.27</v>
      </c>
      <c r="J285" s="122">
        <f t="shared" si="59"/>
        <v>0.27</v>
      </c>
      <c r="K285" s="122">
        <f t="shared" si="59"/>
        <v>0.27</v>
      </c>
      <c r="L285" s="122">
        <f t="shared" si="59"/>
        <v>0.27</v>
      </c>
      <c r="M285" s="122">
        <f t="shared" si="60"/>
        <v>0</v>
      </c>
      <c r="N285" s="122">
        <f t="shared" si="61"/>
        <v>0.1333333333333333</v>
      </c>
      <c r="O285" s="122">
        <f t="shared" si="62"/>
        <v>0</v>
      </c>
      <c r="P285" s="122">
        <f t="shared" si="63"/>
        <v>0.8666666666666667</v>
      </c>
      <c r="Q285" s="122">
        <f t="shared" si="64"/>
        <v>0</v>
      </c>
      <c r="R285" s="122">
        <f t="shared" si="65"/>
        <v>0</v>
      </c>
    </row>
    <row r="286" spans="2:18">
      <c r="B286" s="121">
        <v>259</v>
      </c>
      <c r="C286" s="119">
        <f t="shared" si="54"/>
        <v>4084.1482775911422</v>
      </c>
      <c r="D286" s="121" t="str">
        <f t="shared" si="55"/>
        <v>Sun</v>
      </c>
      <c r="E286" s="121">
        <f t="shared" si="56"/>
        <v>1367</v>
      </c>
      <c r="F286" s="119">
        <f t="shared" si="57"/>
        <v>614.17776640547606</v>
      </c>
      <c r="G286" s="122">
        <f t="shared" si="58"/>
        <v>0.85989354107533278</v>
      </c>
      <c r="H286" s="122">
        <f>0</f>
        <v>0</v>
      </c>
      <c r="I286" s="122">
        <f t="shared" si="59"/>
        <v>0.27</v>
      </c>
      <c r="J286" s="122">
        <f t="shared" si="59"/>
        <v>0.27</v>
      </c>
      <c r="K286" s="122">
        <f t="shared" si="59"/>
        <v>0.27</v>
      </c>
      <c r="L286" s="122">
        <f t="shared" si="59"/>
        <v>0.27</v>
      </c>
      <c r="M286" s="122">
        <f t="shared" si="60"/>
        <v>0</v>
      </c>
      <c r="N286" s="122">
        <f t="shared" si="61"/>
        <v>0.12222222222222223</v>
      </c>
      <c r="O286" s="122">
        <f t="shared" si="62"/>
        <v>0</v>
      </c>
      <c r="P286" s="122">
        <f t="shared" si="63"/>
        <v>0.87777777777777777</v>
      </c>
      <c r="Q286" s="122">
        <f t="shared" si="64"/>
        <v>0</v>
      </c>
      <c r="R286" s="122">
        <f t="shared" si="65"/>
        <v>0</v>
      </c>
    </row>
    <row r="287" spans="2:18">
      <c r="B287" s="121">
        <v>260</v>
      </c>
      <c r="C287" s="119">
        <f t="shared" si="54"/>
        <v>4099.9171898598333</v>
      </c>
      <c r="D287" s="121" t="str">
        <f t="shared" si="55"/>
        <v>Sun</v>
      </c>
      <c r="E287" s="121">
        <f t="shared" si="56"/>
        <v>1367</v>
      </c>
      <c r="F287" s="119">
        <f t="shared" si="57"/>
        <v>614.17776640547606</v>
      </c>
      <c r="G287" s="122">
        <f t="shared" si="58"/>
        <v>0.85989354107533278</v>
      </c>
      <c r="H287" s="122">
        <f>0</f>
        <v>0</v>
      </c>
      <c r="I287" s="122">
        <f t="shared" si="59"/>
        <v>0.27</v>
      </c>
      <c r="J287" s="122">
        <f t="shared" si="59"/>
        <v>0.27</v>
      </c>
      <c r="K287" s="122">
        <f t="shared" si="59"/>
        <v>0.27</v>
      </c>
      <c r="L287" s="122">
        <f t="shared" si="59"/>
        <v>0.27</v>
      </c>
      <c r="M287" s="122">
        <f t="shared" si="60"/>
        <v>0</v>
      </c>
      <c r="N287" s="122">
        <f t="shared" si="61"/>
        <v>0.11111111111111116</v>
      </c>
      <c r="O287" s="122">
        <f t="shared" si="62"/>
        <v>0</v>
      </c>
      <c r="P287" s="122">
        <f t="shared" si="63"/>
        <v>0.88888888888888884</v>
      </c>
      <c r="Q287" s="122">
        <f t="shared" si="64"/>
        <v>0</v>
      </c>
      <c r="R287" s="122">
        <f t="shared" si="65"/>
        <v>0</v>
      </c>
    </row>
    <row r="288" spans="2:18">
      <c r="B288" s="121">
        <v>261</v>
      </c>
      <c r="C288" s="119">
        <f t="shared" si="54"/>
        <v>4115.6861021285258</v>
      </c>
      <c r="D288" s="121" t="str">
        <f t="shared" si="55"/>
        <v>Sun</v>
      </c>
      <c r="E288" s="121">
        <f t="shared" si="56"/>
        <v>1367</v>
      </c>
      <c r="F288" s="119">
        <f t="shared" si="57"/>
        <v>614.17776640547606</v>
      </c>
      <c r="G288" s="122">
        <f t="shared" si="58"/>
        <v>0.85989354107533278</v>
      </c>
      <c r="H288" s="122">
        <f>0</f>
        <v>0</v>
      </c>
      <c r="I288" s="122">
        <f t="shared" si="59"/>
        <v>0.27</v>
      </c>
      <c r="J288" s="122">
        <f t="shared" si="59"/>
        <v>0.27</v>
      </c>
      <c r="K288" s="122">
        <f t="shared" si="59"/>
        <v>0.27</v>
      </c>
      <c r="L288" s="122">
        <f t="shared" si="59"/>
        <v>0.27</v>
      </c>
      <c r="M288" s="122">
        <f t="shared" si="60"/>
        <v>0</v>
      </c>
      <c r="N288" s="122">
        <f t="shared" si="61"/>
        <v>9.9999999999999978E-2</v>
      </c>
      <c r="O288" s="122">
        <f t="shared" si="62"/>
        <v>0</v>
      </c>
      <c r="P288" s="122">
        <f t="shared" si="63"/>
        <v>0.9</v>
      </c>
      <c r="Q288" s="122">
        <f t="shared" si="64"/>
        <v>0</v>
      </c>
      <c r="R288" s="122">
        <f t="shared" si="65"/>
        <v>0</v>
      </c>
    </row>
    <row r="289" spans="2:18">
      <c r="B289" s="121">
        <v>262</v>
      </c>
      <c r="C289" s="119">
        <f t="shared" si="54"/>
        <v>4131.4550143972174</v>
      </c>
      <c r="D289" s="121" t="str">
        <f t="shared" si="55"/>
        <v>Sun</v>
      </c>
      <c r="E289" s="121">
        <f t="shared" si="56"/>
        <v>1367</v>
      </c>
      <c r="F289" s="119">
        <f t="shared" si="57"/>
        <v>614.17776640547606</v>
      </c>
      <c r="G289" s="122">
        <f t="shared" si="58"/>
        <v>0.85989354107533278</v>
      </c>
      <c r="H289" s="122">
        <f>0</f>
        <v>0</v>
      </c>
      <c r="I289" s="122">
        <f t="shared" si="59"/>
        <v>0.27</v>
      </c>
      <c r="J289" s="122">
        <f t="shared" si="59"/>
        <v>0.27</v>
      </c>
      <c r="K289" s="122">
        <f t="shared" si="59"/>
        <v>0.27</v>
      </c>
      <c r="L289" s="122">
        <f t="shared" si="59"/>
        <v>0.27</v>
      </c>
      <c r="M289" s="122">
        <f t="shared" si="60"/>
        <v>0</v>
      </c>
      <c r="N289" s="122">
        <f t="shared" si="61"/>
        <v>8.8888888888888906E-2</v>
      </c>
      <c r="O289" s="122">
        <f t="shared" si="62"/>
        <v>0</v>
      </c>
      <c r="P289" s="122">
        <f t="shared" si="63"/>
        <v>0.91111111111111109</v>
      </c>
      <c r="Q289" s="122">
        <f t="shared" si="64"/>
        <v>0</v>
      </c>
      <c r="R289" s="122">
        <f t="shared" si="65"/>
        <v>0</v>
      </c>
    </row>
    <row r="290" spans="2:18">
      <c r="B290" s="121">
        <v>263</v>
      </c>
      <c r="C290" s="119">
        <f t="shared" si="54"/>
        <v>4147.2239266659089</v>
      </c>
      <c r="D290" s="121" t="str">
        <f t="shared" si="55"/>
        <v>Sun</v>
      </c>
      <c r="E290" s="121">
        <f t="shared" si="56"/>
        <v>1367</v>
      </c>
      <c r="F290" s="119">
        <f t="shared" si="57"/>
        <v>614.17776640547606</v>
      </c>
      <c r="G290" s="122">
        <f t="shared" si="58"/>
        <v>0.85989354107533278</v>
      </c>
      <c r="H290" s="122">
        <f>0</f>
        <v>0</v>
      </c>
      <c r="I290" s="122">
        <f t="shared" si="59"/>
        <v>0.27</v>
      </c>
      <c r="J290" s="122">
        <f t="shared" si="59"/>
        <v>0.27</v>
      </c>
      <c r="K290" s="122">
        <f t="shared" si="59"/>
        <v>0.27</v>
      </c>
      <c r="L290" s="122">
        <f t="shared" si="59"/>
        <v>0.27</v>
      </c>
      <c r="M290" s="122">
        <f t="shared" si="60"/>
        <v>0</v>
      </c>
      <c r="N290" s="122">
        <f t="shared" si="61"/>
        <v>7.7777777777777724E-2</v>
      </c>
      <c r="O290" s="122">
        <f t="shared" si="62"/>
        <v>0</v>
      </c>
      <c r="P290" s="122">
        <f t="shared" si="63"/>
        <v>0.92222222222222228</v>
      </c>
      <c r="Q290" s="122">
        <f t="shared" si="64"/>
        <v>0</v>
      </c>
      <c r="R290" s="122">
        <f t="shared" si="65"/>
        <v>0</v>
      </c>
    </row>
    <row r="291" spans="2:18">
      <c r="B291" s="121">
        <v>264</v>
      </c>
      <c r="C291" s="119">
        <f t="shared" si="54"/>
        <v>4162.9928389346005</v>
      </c>
      <c r="D291" s="121" t="str">
        <f t="shared" si="55"/>
        <v>Sun</v>
      </c>
      <c r="E291" s="121">
        <f t="shared" si="56"/>
        <v>1367</v>
      </c>
      <c r="F291" s="119">
        <f t="shared" si="57"/>
        <v>614.17776640547606</v>
      </c>
      <c r="G291" s="122">
        <f t="shared" si="58"/>
        <v>0.85989354107533278</v>
      </c>
      <c r="H291" s="122">
        <f>0</f>
        <v>0</v>
      </c>
      <c r="I291" s="122">
        <f t="shared" si="59"/>
        <v>0.27</v>
      </c>
      <c r="J291" s="122">
        <f t="shared" si="59"/>
        <v>0.27</v>
      </c>
      <c r="K291" s="122">
        <f t="shared" si="59"/>
        <v>0.27</v>
      </c>
      <c r="L291" s="122">
        <f t="shared" si="59"/>
        <v>0.27</v>
      </c>
      <c r="M291" s="122">
        <f t="shared" si="60"/>
        <v>0</v>
      </c>
      <c r="N291" s="122">
        <f t="shared" si="61"/>
        <v>6.6666666666666652E-2</v>
      </c>
      <c r="O291" s="122">
        <f t="shared" si="62"/>
        <v>0</v>
      </c>
      <c r="P291" s="122">
        <f t="shared" si="63"/>
        <v>0.93333333333333335</v>
      </c>
      <c r="Q291" s="122">
        <f t="shared" si="64"/>
        <v>0</v>
      </c>
      <c r="R291" s="122">
        <f t="shared" si="65"/>
        <v>0</v>
      </c>
    </row>
    <row r="292" spans="2:18">
      <c r="B292" s="121">
        <v>265</v>
      </c>
      <c r="C292" s="119">
        <f t="shared" si="54"/>
        <v>4178.7617512032921</v>
      </c>
      <c r="D292" s="121" t="str">
        <f t="shared" si="55"/>
        <v>Sun</v>
      </c>
      <c r="E292" s="121">
        <f t="shared" si="56"/>
        <v>1367</v>
      </c>
      <c r="F292" s="119">
        <f t="shared" si="57"/>
        <v>614.17776640547606</v>
      </c>
      <c r="G292" s="122">
        <f t="shared" si="58"/>
        <v>0.85989354107533278</v>
      </c>
      <c r="H292" s="122">
        <f>0</f>
        <v>0</v>
      </c>
      <c r="I292" s="122">
        <f t="shared" si="59"/>
        <v>0.27</v>
      </c>
      <c r="J292" s="122">
        <f t="shared" si="59"/>
        <v>0.27</v>
      </c>
      <c r="K292" s="122">
        <f t="shared" si="59"/>
        <v>0.27</v>
      </c>
      <c r="L292" s="122">
        <f t="shared" si="59"/>
        <v>0.27</v>
      </c>
      <c r="M292" s="122">
        <f t="shared" si="60"/>
        <v>0</v>
      </c>
      <c r="N292" s="122">
        <f t="shared" si="61"/>
        <v>5.555555555555558E-2</v>
      </c>
      <c r="O292" s="122">
        <f t="shared" si="62"/>
        <v>0</v>
      </c>
      <c r="P292" s="122">
        <f t="shared" si="63"/>
        <v>0.94444444444444442</v>
      </c>
      <c r="Q292" s="122">
        <f t="shared" si="64"/>
        <v>0</v>
      </c>
      <c r="R292" s="122">
        <f t="shared" si="65"/>
        <v>0</v>
      </c>
    </row>
    <row r="293" spans="2:18">
      <c r="B293" s="121">
        <v>266</v>
      </c>
      <c r="C293" s="119">
        <f t="shared" si="54"/>
        <v>4194.5306634719836</v>
      </c>
      <c r="D293" s="121" t="str">
        <f t="shared" si="55"/>
        <v>Sun</v>
      </c>
      <c r="E293" s="121">
        <f t="shared" si="56"/>
        <v>1367</v>
      </c>
      <c r="F293" s="119">
        <f t="shared" si="57"/>
        <v>614.17776640547606</v>
      </c>
      <c r="G293" s="122">
        <f t="shared" si="58"/>
        <v>0.85989354107533278</v>
      </c>
      <c r="H293" s="122">
        <f>0</f>
        <v>0</v>
      </c>
      <c r="I293" s="122">
        <f t="shared" si="59"/>
        <v>0.27</v>
      </c>
      <c r="J293" s="122">
        <f t="shared" si="59"/>
        <v>0.27</v>
      </c>
      <c r="K293" s="122">
        <f t="shared" si="59"/>
        <v>0.27</v>
      </c>
      <c r="L293" s="122">
        <f t="shared" si="59"/>
        <v>0.27</v>
      </c>
      <c r="M293" s="122">
        <f t="shared" si="60"/>
        <v>0</v>
      </c>
      <c r="N293" s="122">
        <f t="shared" si="61"/>
        <v>4.4444444444444398E-2</v>
      </c>
      <c r="O293" s="122">
        <f t="shared" si="62"/>
        <v>0</v>
      </c>
      <c r="P293" s="122">
        <f t="shared" si="63"/>
        <v>0.9555555555555556</v>
      </c>
      <c r="Q293" s="122">
        <f t="shared" si="64"/>
        <v>0</v>
      </c>
      <c r="R293" s="122">
        <f t="shared" si="65"/>
        <v>0</v>
      </c>
    </row>
    <row r="294" spans="2:18">
      <c r="B294" s="121">
        <v>267</v>
      </c>
      <c r="C294" s="119">
        <f t="shared" si="54"/>
        <v>4210.2995757406761</v>
      </c>
      <c r="D294" s="121" t="str">
        <f t="shared" si="55"/>
        <v>Sun</v>
      </c>
      <c r="E294" s="121">
        <f t="shared" si="56"/>
        <v>1367</v>
      </c>
      <c r="F294" s="119">
        <f t="shared" si="57"/>
        <v>614.17776640547606</v>
      </c>
      <c r="G294" s="122">
        <f t="shared" si="58"/>
        <v>0.85989354107533278</v>
      </c>
      <c r="H294" s="122">
        <f>0</f>
        <v>0</v>
      </c>
      <c r="I294" s="122">
        <f t="shared" si="59"/>
        <v>0.27</v>
      </c>
      <c r="J294" s="122">
        <f t="shared" si="59"/>
        <v>0.27</v>
      </c>
      <c r="K294" s="122">
        <f t="shared" si="59"/>
        <v>0.27</v>
      </c>
      <c r="L294" s="122">
        <f t="shared" si="59"/>
        <v>0.27</v>
      </c>
      <c r="M294" s="122">
        <f t="shared" si="60"/>
        <v>0</v>
      </c>
      <c r="N294" s="122">
        <f t="shared" si="61"/>
        <v>3.3333333333333326E-2</v>
      </c>
      <c r="O294" s="122">
        <f t="shared" si="62"/>
        <v>0</v>
      </c>
      <c r="P294" s="122">
        <f t="shared" si="63"/>
        <v>0.96666666666666667</v>
      </c>
      <c r="Q294" s="122">
        <f t="shared" si="64"/>
        <v>0</v>
      </c>
      <c r="R294" s="122">
        <f t="shared" si="65"/>
        <v>0</v>
      </c>
    </row>
    <row r="295" spans="2:18">
      <c r="B295" s="121">
        <v>268</v>
      </c>
      <c r="C295" s="119">
        <f t="shared" si="54"/>
        <v>4226.0684880093668</v>
      </c>
      <c r="D295" s="121" t="str">
        <f t="shared" si="55"/>
        <v>Sun</v>
      </c>
      <c r="E295" s="121">
        <f t="shared" si="56"/>
        <v>1367</v>
      </c>
      <c r="F295" s="119">
        <f t="shared" si="57"/>
        <v>614.17776640547606</v>
      </c>
      <c r="G295" s="122">
        <f t="shared" si="58"/>
        <v>0.85989354107533278</v>
      </c>
      <c r="H295" s="122">
        <f>0</f>
        <v>0</v>
      </c>
      <c r="I295" s="122">
        <f t="shared" si="59"/>
        <v>0.27</v>
      </c>
      <c r="J295" s="122">
        <f t="shared" si="59"/>
        <v>0.27</v>
      </c>
      <c r="K295" s="122">
        <f t="shared" si="59"/>
        <v>0.27</v>
      </c>
      <c r="L295" s="122">
        <f t="shared" si="59"/>
        <v>0.27</v>
      </c>
      <c r="M295" s="122">
        <f t="shared" si="60"/>
        <v>0</v>
      </c>
      <c r="N295" s="122">
        <f t="shared" si="61"/>
        <v>2.2222222222222254E-2</v>
      </c>
      <c r="O295" s="122">
        <f t="shared" si="62"/>
        <v>0</v>
      </c>
      <c r="P295" s="122">
        <f t="shared" si="63"/>
        <v>0.97777777777777775</v>
      </c>
      <c r="Q295" s="122">
        <f t="shared" si="64"/>
        <v>0</v>
      </c>
      <c r="R295" s="122">
        <f t="shared" si="65"/>
        <v>0</v>
      </c>
    </row>
    <row r="296" spans="2:18">
      <c r="B296" s="121">
        <v>269</v>
      </c>
      <c r="C296" s="119">
        <f t="shared" si="54"/>
        <v>4241.8374002780592</v>
      </c>
      <c r="D296" s="121" t="str">
        <f t="shared" si="55"/>
        <v>Sun</v>
      </c>
      <c r="E296" s="121">
        <f t="shared" si="56"/>
        <v>1367</v>
      </c>
      <c r="F296" s="119">
        <f t="shared" si="57"/>
        <v>614.17776640547606</v>
      </c>
      <c r="G296" s="122">
        <f t="shared" si="58"/>
        <v>0.85989354107533278</v>
      </c>
      <c r="H296" s="122">
        <f>0</f>
        <v>0</v>
      </c>
      <c r="I296" s="122">
        <f t="shared" si="59"/>
        <v>0.27</v>
      </c>
      <c r="J296" s="122">
        <f t="shared" si="59"/>
        <v>0.27</v>
      </c>
      <c r="K296" s="122">
        <f t="shared" si="59"/>
        <v>0.27</v>
      </c>
      <c r="L296" s="122">
        <f t="shared" si="59"/>
        <v>0.27</v>
      </c>
      <c r="M296" s="122">
        <f t="shared" si="60"/>
        <v>0</v>
      </c>
      <c r="N296" s="122">
        <f t="shared" si="61"/>
        <v>1.1111111111111072E-2</v>
      </c>
      <c r="O296" s="122">
        <f t="shared" si="62"/>
        <v>0</v>
      </c>
      <c r="P296" s="122">
        <f t="shared" si="63"/>
        <v>0.98888888888888893</v>
      </c>
      <c r="Q296" s="122">
        <f t="shared" si="64"/>
        <v>0</v>
      </c>
      <c r="R296" s="122">
        <f t="shared" si="65"/>
        <v>0</v>
      </c>
    </row>
    <row r="297" spans="2:18">
      <c r="B297" s="121">
        <v>270</v>
      </c>
      <c r="C297" s="119">
        <f t="shared" si="54"/>
        <v>4257.6063125467499</v>
      </c>
      <c r="D297" s="121" t="str">
        <f t="shared" si="55"/>
        <v>Sun</v>
      </c>
      <c r="E297" s="121">
        <f t="shared" si="56"/>
        <v>1367</v>
      </c>
      <c r="F297" s="119">
        <f t="shared" si="57"/>
        <v>614.17776640547606</v>
      </c>
      <c r="G297" s="122">
        <f t="shared" si="58"/>
        <v>0.85989354107533278</v>
      </c>
      <c r="H297" s="122">
        <f>0</f>
        <v>0</v>
      </c>
      <c r="I297" s="122">
        <f t="shared" si="59"/>
        <v>0.27</v>
      </c>
      <c r="J297" s="122">
        <f t="shared" si="59"/>
        <v>0.27</v>
      </c>
      <c r="K297" s="122">
        <f t="shared" si="59"/>
        <v>0.27</v>
      </c>
      <c r="L297" s="122">
        <f t="shared" si="59"/>
        <v>0.27</v>
      </c>
      <c r="M297" s="122">
        <f t="shared" si="60"/>
        <v>0</v>
      </c>
      <c r="N297" s="122">
        <f t="shared" si="61"/>
        <v>0</v>
      </c>
      <c r="O297" s="122">
        <f t="shared" si="62"/>
        <v>0</v>
      </c>
      <c r="P297" s="122">
        <f t="shared" si="63"/>
        <v>1</v>
      </c>
      <c r="Q297" s="122">
        <f t="shared" si="64"/>
        <v>0</v>
      </c>
      <c r="R297" s="122">
        <f t="shared" si="65"/>
        <v>0</v>
      </c>
    </row>
    <row r="298" spans="2:18">
      <c r="B298" s="121">
        <v>271</v>
      </c>
      <c r="C298" s="119">
        <f t="shared" si="54"/>
        <v>4273.3752248154424</v>
      </c>
      <c r="D298" s="121" t="str">
        <f t="shared" si="55"/>
        <v>Sun</v>
      </c>
      <c r="E298" s="121">
        <f t="shared" si="56"/>
        <v>1367</v>
      </c>
      <c r="F298" s="119">
        <f t="shared" si="57"/>
        <v>614.17776640547606</v>
      </c>
      <c r="G298" s="122">
        <f t="shared" si="58"/>
        <v>0.85989354107533278</v>
      </c>
      <c r="H298" s="122">
        <f>0</f>
        <v>0</v>
      </c>
      <c r="I298" s="122">
        <f t="shared" si="59"/>
        <v>0.27</v>
      </c>
      <c r="J298" s="122">
        <f t="shared" si="59"/>
        <v>0.27</v>
      </c>
      <c r="K298" s="122">
        <f t="shared" si="59"/>
        <v>0.27</v>
      </c>
      <c r="L298" s="122">
        <f t="shared" si="59"/>
        <v>0.27</v>
      </c>
      <c r="M298" s="122">
        <f t="shared" si="60"/>
        <v>1.1111111111111112E-2</v>
      </c>
      <c r="N298" s="122">
        <f t="shared" si="61"/>
        <v>0</v>
      </c>
      <c r="O298" s="122">
        <f t="shared" si="62"/>
        <v>0</v>
      </c>
      <c r="P298" s="122">
        <f t="shared" si="63"/>
        <v>0.98888888888888893</v>
      </c>
      <c r="Q298" s="122">
        <f t="shared" si="64"/>
        <v>0</v>
      </c>
      <c r="R298" s="122">
        <f t="shared" si="65"/>
        <v>0</v>
      </c>
    </row>
    <row r="299" spans="2:18">
      <c r="B299" s="121">
        <v>272</v>
      </c>
      <c r="C299" s="119">
        <f t="shared" si="54"/>
        <v>4289.1441370841339</v>
      </c>
      <c r="D299" s="121" t="str">
        <f t="shared" si="55"/>
        <v>Sun</v>
      </c>
      <c r="E299" s="121">
        <f t="shared" si="56"/>
        <v>1367</v>
      </c>
      <c r="F299" s="119">
        <f t="shared" si="57"/>
        <v>614.17776640547606</v>
      </c>
      <c r="G299" s="122">
        <f t="shared" si="58"/>
        <v>0.85989354107533278</v>
      </c>
      <c r="H299" s="122">
        <f>0</f>
        <v>0</v>
      </c>
      <c r="I299" s="122">
        <f t="shared" si="59"/>
        <v>0.27</v>
      </c>
      <c r="J299" s="122">
        <f t="shared" si="59"/>
        <v>0.27</v>
      </c>
      <c r="K299" s="122">
        <f t="shared" si="59"/>
        <v>0.27</v>
      </c>
      <c r="L299" s="122">
        <f t="shared" si="59"/>
        <v>0.27</v>
      </c>
      <c r="M299" s="122">
        <f t="shared" si="60"/>
        <v>2.2222222222222223E-2</v>
      </c>
      <c r="N299" s="122">
        <f t="shared" si="61"/>
        <v>0</v>
      </c>
      <c r="O299" s="122">
        <f t="shared" si="62"/>
        <v>0</v>
      </c>
      <c r="P299" s="122">
        <f t="shared" si="63"/>
        <v>0.97777777777777775</v>
      </c>
      <c r="Q299" s="122">
        <f t="shared" si="64"/>
        <v>0</v>
      </c>
      <c r="R299" s="122">
        <f t="shared" si="65"/>
        <v>0</v>
      </c>
    </row>
    <row r="300" spans="2:18">
      <c r="B300" s="121">
        <v>273</v>
      </c>
      <c r="C300" s="119">
        <f t="shared" si="54"/>
        <v>4304.9130493528255</v>
      </c>
      <c r="D300" s="121" t="str">
        <f t="shared" si="55"/>
        <v>Sun</v>
      </c>
      <c r="E300" s="121">
        <f t="shared" si="56"/>
        <v>1367</v>
      </c>
      <c r="F300" s="119">
        <f t="shared" si="57"/>
        <v>614.17776640547606</v>
      </c>
      <c r="G300" s="122">
        <f t="shared" si="58"/>
        <v>0.85989354107533278</v>
      </c>
      <c r="H300" s="122">
        <f>0</f>
        <v>0</v>
      </c>
      <c r="I300" s="122">
        <f t="shared" si="59"/>
        <v>0.27</v>
      </c>
      <c r="J300" s="122">
        <f t="shared" si="59"/>
        <v>0.27</v>
      </c>
      <c r="K300" s="122">
        <f t="shared" si="59"/>
        <v>0.27</v>
      </c>
      <c r="L300" s="122">
        <f t="shared" si="59"/>
        <v>0.27</v>
      </c>
      <c r="M300" s="122">
        <f t="shared" si="60"/>
        <v>3.3333333333333333E-2</v>
      </c>
      <c r="N300" s="122">
        <f t="shared" si="61"/>
        <v>0</v>
      </c>
      <c r="O300" s="122">
        <f t="shared" si="62"/>
        <v>0</v>
      </c>
      <c r="P300" s="122">
        <f t="shared" si="63"/>
        <v>0.96666666666666667</v>
      </c>
      <c r="Q300" s="122">
        <f t="shared" si="64"/>
        <v>0</v>
      </c>
      <c r="R300" s="122">
        <f t="shared" si="65"/>
        <v>0</v>
      </c>
    </row>
    <row r="301" spans="2:18">
      <c r="B301" s="121">
        <v>274</v>
      </c>
      <c r="C301" s="119">
        <f t="shared" si="54"/>
        <v>4320.6819616215171</v>
      </c>
      <c r="D301" s="121" t="str">
        <f t="shared" si="55"/>
        <v>Sun</v>
      </c>
      <c r="E301" s="121">
        <f t="shared" si="56"/>
        <v>1367</v>
      </c>
      <c r="F301" s="119">
        <f t="shared" si="57"/>
        <v>614.17776640547606</v>
      </c>
      <c r="G301" s="122">
        <f t="shared" si="58"/>
        <v>0.85989354107533278</v>
      </c>
      <c r="H301" s="122">
        <f>0</f>
        <v>0</v>
      </c>
      <c r="I301" s="122">
        <f t="shared" si="59"/>
        <v>0.27</v>
      </c>
      <c r="J301" s="122">
        <f t="shared" si="59"/>
        <v>0.27</v>
      </c>
      <c r="K301" s="122">
        <f t="shared" si="59"/>
        <v>0.27</v>
      </c>
      <c r="L301" s="122">
        <f t="shared" si="59"/>
        <v>0.27</v>
      </c>
      <c r="M301" s="122">
        <f t="shared" si="60"/>
        <v>4.4444444444444446E-2</v>
      </c>
      <c r="N301" s="122">
        <f t="shared" si="61"/>
        <v>0</v>
      </c>
      <c r="O301" s="122">
        <f t="shared" si="62"/>
        <v>0</v>
      </c>
      <c r="P301" s="122">
        <f t="shared" si="63"/>
        <v>0.9555555555555556</v>
      </c>
      <c r="Q301" s="122">
        <f t="shared" si="64"/>
        <v>0</v>
      </c>
      <c r="R301" s="122">
        <f t="shared" si="65"/>
        <v>0</v>
      </c>
    </row>
    <row r="302" spans="2:18">
      <c r="B302" s="121">
        <v>275</v>
      </c>
      <c r="C302" s="119">
        <f t="shared" si="54"/>
        <v>4336.4508738902086</v>
      </c>
      <c r="D302" s="121" t="str">
        <f t="shared" si="55"/>
        <v>Sun</v>
      </c>
      <c r="E302" s="121">
        <f t="shared" si="56"/>
        <v>1367</v>
      </c>
      <c r="F302" s="119">
        <f t="shared" si="57"/>
        <v>614.17776640547606</v>
      </c>
      <c r="G302" s="122">
        <f t="shared" si="58"/>
        <v>0.85989354107533278</v>
      </c>
      <c r="H302" s="122">
        <f>0</f>
        <v>0</v>
      </c>
      <c r="I302" s="122">
        <f t="shared" si="59"/>
        <v>0.27</v>
      </c>
      <c r="J302" s="122">
        <f t="shared" si="59"/>
        <v>0.27</v>
      </c>
      <c r="K302" s="122">
        <f t="shared" si="59"/>
        <v>0.27</v>
      </c>
      <c r="L302" s="122">
        <f t="shared" si="59"/>
        <v>0.27</v>
      </c>
      <c r="M302" s="122">
        <f t="shared" si="60"/>
        <v>5.5555555555555552E-2</v>
      </c>
      <c r="N302" s="122">
        <f t="shared" si="61"/>
        <v>0</v>
      </c>
      <c r="O302" s="122">
        <f t="shared" si="62"/>
        <v>0</v>
      </c>
      <c r="P302" s="122">
        <f t="shared" si="63"/>
        <v>0.94444444444444442</v>
      </c>
      <c r="Q302" s="122">
        <f t="shared" si="64"/>
        <v>0</v>
      </c>
      <c r="R302" s="122">
        <f t="shared" si="65"/>
        <v>0</v>
      </c>
    </row>
    <row r="303" spans="2:18">
      <c r="B303" s="121">
        <v>276</v>
      </c>
      <c r="C303" s="119">
        <f t="shared" si="54"/>
        <v>4352.2197861589002</v>
      </c>
      <c r="D303" s="121" t="str">
        <f t="shared" si="55"/>
        <v>Sun</v>
      </c>
      <c r="E303" s="121">
        <f t="shared" si="56"/>
        <v>1367</v>
      </c>
      <c r="F303" s="119">
        <f t="shared" si="57"/>
        <v>614.17776640547606</v>
      </c>
      <c r="G303" s="122">
        <f t="shared" si="58"/>
        <v>0.85989354107533278</v>
      </c>
      <c r="H303" s="122">
        <f>0</f>
        <v>0</v>
      </c>
      <c r="I303" s="122">
        <f t="shared" si="59"/>
        <v>0.27</v>
      </c>
      <c r="J303" s="122">
        <f t="shared" si="59"/>
        <v>0.27</v>
      </c>
      <c r="K303" s="122">
        <f t="shared" si="59"/>
        <v>0.27</v>
      </c>
      <c r="L303" s="122">
        <f t="shared" si="59"/>
        <v>0.27</v>
      </c>
      <c r="M303" s="122">
        <f t="shared" si="60"/>
        <v>6.6666666666666666E-2</v>
      </c>
      <c r="N303" s="122">
        <f t="shared" si="61"/>
        <v>0</v>
      </c>
      <c r="O303" s="122">
        <f t="shared" si="62"/>
        <v>0</v>
      </c>
      <c r="P303" s="122">
        <f t="shared" si="63"/>
        <v>0.93333333333333335</v>
      </c>
      <c r="Q303" s="122">
        <f t="shared" si="64"/>
        <v>0</v>
      </c>
      <c r="R303" s="122">
        <f t="shared" si="65"/>
        <v>0</v>
      </c>
    </row>
    <row r="304" spans="2:18">
      <c r="B304" s="121">
        <v>277</v>
      </c>
      <c r="C304" s="119">
        <f t="shared" si="54"/>
        <v>4367.9886984275927</v>
      </c>
      <c r="D304" s="121" t="str">
        <f t="shared" si="55"/>
        <v>Sun</v>
      </c>
      <c r="E304" s="121">
        <f t="shared" si="56"/>
        <v>1367</v>
      </c>
      <c r="F304" s="119">
        <f t="shared" si="57"/>
        <v>614.17776640547606</v>
      </c>
      <c r="G304" s="122">
        <f t="shared" si="58"/>
        <v>0.85989354107533278</v>
      </c>
      <c r="H304" s="122">
        <f>0</f>
        <v>0</v>
      </c>
      <c r="I304" s="122">
        <f t="shared" si="59"/>
        <v>0.27</v>
      </c>
      <c r="J304" s="122">
        <f t="shared" si="59"/>
        <v>0.27</v>
      </c>
      <c r="K304" s="122">
        <f t="shared" si="59"/>
        <v>0.27</v>
      </c>
      <c r="L304" s="122">
        <f t="shared" si="59"/>
        <v>0.27</v>
      </c>
      <c r="M304" s="122">
        <f t="shared" si="60"/>
        <v>7.7777777777777779E-2</v>
      </c>
      <c r="N304" s="122">
        <f t="shared" si="61"/>
        <v>0</v>
      </c>
      <c r="O304" s="122">
        <f t="shared" si="62"/>
        <v>0</v>
      </c>
      <c r="P304" s="122">
        <f t="shared" si="63"/>
        <v>0.92222222222222228</v>
      </c>
      <c r="Q304" s="122">
        <f t="shared" si="64"/>
        <v>0</v>
      </c>
      <c r="R304" s="122">
        <f t="shared" si="65"/>
        <v>0</v>
      </c>
    </row>
    <row r="305" spans="2:18">
      <c r="B305" s="121">
        <v>278</v>
      </c>
      <c r="C305" s="119">
        <f t="shared" si="54"/>
        <v>4383.7576106962842</v>
      </c>
      <c r="D305" s="121" t="str">
        <f t="shared" si="55"/>
        <v>Sun</v>
      </c>
      <c r="E305" s="121">
        <f t="shared" si="56"/>
        <v>1367</v>
      </c>
      <c r="F305" s="119">
        <f t="shared" si="57"/>
        <v>614.17776640547606</v>
      </c>
      <c r="G305" s="122">
        <f t="shared" si="58"/>
        <v>0.85989354107533278</v>
      </c>
      <c r="H305" s="122">
        <f>0</f>
        <v>0</v>
      </c>
      <c r="I305" s="122">
        <f t="shared" si="59"/>
        <v>0.27</v>
      </c>
      <c r="J305" s="122">
        <f t="shared" si="59"/>
        <v>0.27</v>
      </c>
      <c r="K305" s="122">
        <f t="shared" si="59"/>
        <v>0.27</v>
      </c>
      <c r="L305" s="122">
        <f t="shared" si="59"/>
        <v>0.27</v>
      </c>
      <c r="M305" s="122">
        <f t="shared" si="60"/>
        <v>8.8888888888888892E-2</v>
      </c>
      <c r="N305" s="122">
        <f t="shared" si="61"/>
        <v>0</v>
      </c>
      <c r="O305" s="122">
        <f t="shared" si="62"/>
        <v>0</v>
      </c>
      <c r="P305" s="122">
        <f t="shared" si="63"/>
        <v>0.91111111111111109</v>
      </c>
      <c r="Q305" s="122">
        <f t="shared" si="64"/>
        <v>0</v>
      </c>
      <c r="R305" s="122">
        <f t="shared" si="65"/>
        <v>0</v>
      </c>
    </row>
    <row r="306" spans="2:18">
      <c r="B306" s="121">
        <v>279</v>
      </c>
      <c r="C306" s="119">
        <f t="shared" si="54"/>
        <v>4399.5265229649758</v>
      </c>
      <c r="D306" s="121" t="str">
        <f t="shared" si="55"/>
        <v>Sun</v>
      </c>
      <c r="E306" s="121">
        <f t="shared" si="56"/>
        <v>1367</v>
      </c>
      <c r="F306" s="119">
        <f t="shared" si="57"/>
        <v>614.17776640547606</v>
      </c>
      <c r="G306" s="122">
        <f t="shared" si="58"/>
        <v>0.85989354107533278</v>
      </c>
      <c r="H306" s="122">
        <f>0</f>
        <v>0</v>
      </c>
      <c r="I306" s="122">
        <f t="shared" si="59"/>
        <v>0.27</v>
      </c>
      <c r="J306" s="122">
        <f t="shared" si="59"/>
        <v>0.27</v>
      </c>
      <c r="K306" s="122">
        <f t="shared" si="59"/>
        <v>0.27</v>
      </c>
      <c r="L306" s="122">
        <f t="shared" si="59"/>
        <v>0.27</v>
      </c>
      <c r="M306" s="122">
        <f t="shared" si="60"/>
        <v>0.1</v>
      </c>
      <c r="N306" s="122">
        <f t="shared" si="61"/>
        <v>0</v>
      </c>
      <c r="O306" s="122">
        <f t="shared" si="62"/>
        <v>0</v>
      </c>
      <c r="P306" s="122">
        <f t="shared" si="63"/>
        <v>0.9</v>
      </c>
      <c r="Q306" s="122">
        <f t="shared" si="64"/>
        <v>0</v>
      </c>
      <c r="R306" s="122">
        <f t="shared" si="65"/>
        <v>0</v>
      </c>
    </row>
    <row r="307" spans="2:18">
      <c r="B307" s="121">
        <v>280</v>
      </c>
      <c r="C307" s="119">
        <f t="shared" si="54"/>
        <v>4415.2954352336674</v>
      </c>
      <c r="D307" s="121" t="str">
        <f t="shared" si="55"/>
        <v>Sun</v>
      </c>
      <c r="E307" s="121">
        <f t="shared" si="56"/>
        <v>1367</v>
      </c>
      <c r="F307" s="119">
        <f t="shared" si="57"/>
        <v>614.17776640547606</v>
      </c>
      <c r="G307" s="122">
        <f t="shared" si="58"/>
        <v>0.85989354107533278</v>
      </c>
      <c r="H307" s="122">
        <f>0</f>
        <v>0</v>
      </c>
      <c r="I307" s="122">
        <f t="shared" si="59"/>
        <v>0.27</v>
      </c>
      <c r="J307" s="122">
        <f t="shared" si="59"/>
        <v>0.27</v>
      </c>
      <c r="K307" s="122">
        <f t="shared" si="59"/>
        <v>0.27</v>
      </c>
      <c r="L307" s="122">
        <f t="shared" si="59"/>
        <v>0.27</v>
      </c>
      <c r="M307" s="122">
        <f t="shared" si="60"/>
        <v>0.1111111111111111</v>
      </c>
      <c r="N307" s="122">
        <f t="shared" si="61"/>
        <v>0</v>
      </c>
      <c r="O307" s="122">
        <f t="shared" si="62"/>
        <v>0</v>
      </c>
      <c r="P307" s="122">
        <f t="shared" si="63"/>
        <v>0.88888888888888884</v>
      </c>
      <c r="Q307" s="122">
        <f t="shared" si="64"/>
        <v>0</v>
      </c>
      <c r="R307" s="122">
        <f t="shared" si="65"/>
        <v>0</v>
      </c>
    </row>
    <row r="308" spans="2:18">
      <c r="B308" s="121">
        <v>281</v>
      </c>
      <c r="C308" s="119">
        <f t="shared" si="54"/>
        <v>4431.0643475023589</v>
      </c>
      <c r="D308" s="121" t="str">
        <f t="shared" si="55"/>
        <v>Sun</v>
      </c>
      <c r="E308" s="121">
        <f t="shared" si="56"/>
        <v>1367</v>
      </c>
      <c r="F308" s="119">
        <f t="shared" si="57"/>
        <v>614.17776640547606</v>
      </c>
      <c r="G308" s="122">
        <f t="shared" si="58"/>
        <v>0.85989354107533278</v>
      </c>
      <c r="H308" s="122">
        <f>0</f>
        <v>0</v>
      </c>
      <c r="I308" s="122">
        <f t="shared" si="59"/>
        <v>0.27</v>
      </c>
      <c r="J308" s="122">
        <f t="shared" si="59"/>
        <v>0.27</v>
      </c>
      <c r="K308" s="122">
        <f t="shared" si="59"/>
        <v>0.27</v>
      </c>
      <c r="L308" s="122">
        <f t="shared" si="59"/>
        <v>0.27</v>
      </c>
      <c r="M308" s="122">
        <f t="shared" si="60"/>
        <v>0.12222222222222222</v>
      </c>
      <c r="N308" s="122">
        <f t="shared" si="61"/>
        <v>0</v>
      </c>
      <c r="O308" s="122">
        <f t="shared" si="62"/>
        <v>0</v>
      </c>
      <c r="P308" s="122">
        <f t="shared" si="63"/>
        <v>0.87777777777777777</v>
      </c>
      <c r="Q308" s="122">
        <f t="shared" si="64"/>
        <v>0</v>
      </c>
      <c r="R308" s="122">
        <f t="shared" si="65"/>
        <v>0</v>
      </c>
    </row>
    <row r="309" spans="2:18">
      <c r="B309" s="121">
        <v>282</v>
      </c>
      <c r="C309" s="119">
        <f t="shared" si="54"/>
        <v>4446.8332597710505</v>
      </c>
      <c r="D309" s="121" t="str">
        <f t="shared" si="55"/>
        <v>Sun</v>
      </c>
      <c r="E309" s="121">
        <f t="shared" si="56"/>
        <v>1367</v>
      </c>
      <c r="F309" s="119">
        <f t="shared" si="57"/>
        <v>614.17776640547606</v>
      </c>
      <c r="G309" s="122">
        <f t="shared" si="58"/>
        <v>0.85989354107533278</v>
      </c>
      <c r="H309" s="122">
        <f>0</f>
        <v>0</v>
      </c>
      <c r="I309" s="122">
        <f t="shared" si="59"/>
        <v>0.27</v>
      </c>
      <c r="J309" s="122">
        <f t="shared" si="59"/>
        <v>0.27</v>
      </c>
      <c r="K309" s="122">
        <f t="shared" si="59"/>
        <v>0.27</v>
      </c>
      <c r="L309" s="122">
        <f t="shared" si="59"/>
        <v>0.27</v>
      </c>
      <c r="M309" s="122">
        <f t="shared" si="60"/>
        <v>0.13333333333333333</v>
      </c>
      <c r="N309" s="122">
        <f t="shared" si="61"/>
        <v>0</v>
      </c>
      <c r="O309" s="122">
        <f t="shared" si="62"/>
        <v>0</v>
      </c>
      <c r="P309" s="122">
        <f t="shared" si="63"/>
        <v>0.8666666666666667</v>
      </c>
      <c r="Q309" s="122">
        <f t="shared" si="64"/>
        <v>0</v>
      </c>
      <c r="R309" s="122">
        <f t="shared" si="65"/>
        <v>0</v>
      </c>
    </row>
    <row r="310" spans="2:18">
      <c r="B310" s="121">
        <v>283</v>
      </c>
      <c r="C310" s="119">
        <f t="shared" si="54"/>
        <v>4462.6021720397421</v>
      </c>
      <c r="D310" s="121" t="str">
        <f t="shared" si="55"/>
        <v>Sun</v>
      </c>
      <c r="E310" s="121">
        <f t="shared" si="56"/>
        <v>1367</v>
      </c>
      <c r="F310" s="119">
        <f t="shared" si="57"/>
        <v>614.17776640547606</v>
      </c>
      <c r="G310" s="122">
        <f t="shared" si="58"/>
        <v>0.85989354107533278</v>
      </c>
      <c r="H310" s="122">
        <f>0</f>
        <v>0</v>
      </c>
      <c r="I310" s="122">
        <f t="shared" si="59"/>
        <v>0.27</v>
      </c>
      <c r="J310" s="122">
        <f t="shared" si="59"/>
        <v>0.27</v>
      </c>
      <c r="K310" s="122">
        <f t="shared" si="59"/>
        <v>0.27</v>
      </c>
      <c r="L310" s="122">
        <f t="shared" si="59"/>
        <v>0.27</v>
      </c>
      <c r="M310" s="122">
        <f t="shared" si="60"/>
        <v>0.14444444444444443</v>
      </c>
      <c r="N310" s="122">
        <f t="shared" si="61"/>
        <v>0</v>
      </c>
      <c r="O310" s="122">
        <f t="shared" si="62"/>
        <v>0</v>
      </c>
      <c r="P310" s="122">
        <f t="shared" si="63"/>
        <v>0.85555555555555562</v>
      </c>
      <c r="Q310" s="122">
        <f t="shared" si="64"/>
        <v>0</v>
      </c>
      <c r="R310" s="122">
        <f t="shared" si="65"/>
        <v>0</v>
      </c>
    </row>
    <row r="311" spans="2:18">
      <c r="B311" s="121">
        <v>284</v>
      </c>
      <c r="C311" s="119">
        <f t="shared" si="54"/>
        <v>4478.3710843084345</v>
      </c>
      <c r="D311" s="121" t="str">
        <f t="shared" si="55"/>
        <v>Sun</v>
      </c>
      <c r="E311" s="121">
        <f t="shared" si="56"/>
        <v>1367</v>
      </c>
      <c r="F311" s="119">
        <f t="shared" si="57"/>
        <v>614.17776640547606</v>
      </c>
      <c r="G311" s="122">
        <f t="shared" si="58"/>
        <v>0.85989354107533278</v>
      </c>
      <c r="H311" s="122">
        <f>0</f>
        <v>0</v>
      </c>
      <c r="I311" s="122">
        <f t="shared" si="59"/>
        <v>0.27</v>
      </c>
      <c r="J311" s="122">
        <f t="shared" si="59"/>
        <v>0.27</v>
      </c>
      <c r="K311" s="122">
        <f t="shared" si="59"/>
        <v>0.27</v>
      </c>
      <c r="L311" s="122">
        <f t="shared" si="59"/>
        <v>0.27</v>
      </c>
      <c r="M311" s="122">
        <f t="shared" si="60"/>
        <v>0.15555555555555556</v>
      </c>
      <c r="N311" s="122">
        <f t="shared" si="61"/>
        <v>0</v>
      </c>
      <c r="O311" s="122">
        <f t="shared" si="62"/>
        <v>0</v>
      </c>
      <c r="P311" s="122">
        <f t="shared" si="63"/>
        <v>0.84444444444444444</v>
      </c>
      <c r="Q311" s="122">
        <f t="shared" si="64"/>
        <v>0</v>
      </c>
      <c r="R311" s="122">
        <f t="shared" si="65"/>
        <v>0</v>
      </c>
    </row>
    <row r="312" spans="2:18">
      <c r="B312" s="121">
        <v>285</v>
      </c>
      <c r="C312" s="119">
        <f t="shared" si="54"/>
        <v>4494.1399965771252</v>
      </c>
      <c r="D312" s="121" t="str">
        <f t="shared" si="55"/>
        <v>Sun</v>
      </c>
      <c r="E312" s="121">
        <f t="shared" si="56"/>
        <v>1367</v>
      </c>
      <c r="F312" s="119">
        <f t="shared" si="57"/>
        <v>614.17776640547606</v>
      </c>
      <c r="G312" s="122">
        <f t="shared" si="58"/>
        <v>0.85989354107533278</v>
      </c>
      <c r="H312" s="122">
        <f>0</f>
        <v>0</v>
      </c>
      <c r="I312" s="122">
        <f t="shared" si="59"/>
        <v>0.27</v>
      </c>
      <c r="J312" s="122">
        <f t="shared" si="59"/>
        <v>0.27</v>
      </c>
      <c r="K312" s="122">
        <f t="shared" si="59"/>
        <v>0.27</v>
      </c>
      <c r="L312" s="122">
        <f t="shared" si="59"/>
        <v>0.27</v>
      </c>
      <c r="M312" s="122">
        <f t="shared" si="60"/>
        <v>0.16666666666666666</v>
      </c>
      <c r="N312" s="122">
        <f t="shared" si="61"/>
        <v>0</v>
      </c>
      <c r="O312" s="122">
        <f t="shared" si="62"/>
        <v>0</v>
      </c>
      <c r="P312" s="122">
        <f t="shared" si="63"/>
        <v>0.83333333333333337</v>
      </c>
      <c r="Q312" s="122">
        <f t="shared" si="64"/>
        <v>0</v>
      </c>
      <c r="R312" s="122">
        <f t="shared" si="65"/>
        <v>0</v>
      </c>
    </row>
    <row r="313" spans="2:18">
      <c r="B313" s="121">
        <v>286</v>
      </c>
      <c r="C313" s="119">
        <f t="shared" si="54"/>
        <v>4509.9089088458177</v>
      </c>
      <c r="D313" s="121" t="str">
        <f t="shared" si="55"/>
        <v>Sun</v>
      </c>
      <c r="E313" s="121">
        <f t="shared" si="56"/>
        <v>1367</v>
      </c>
      <c r="F313" s="119">
        <f t="shared" si="57"/>
        <v>614.17776640547606</v>
      </c>
      <c r="G313" s="122">
        <f t="shared" si="58"/>
        <v>0.85989354107533278</v>
      </c>
      <c r="H313" s="122">
        <f>0</f>
        <v>0</v>
      </c>
      <c r="I313" s="122">
        <f t="shared" si="59"/>
        <v>0.27</v>
      </c>
      <c r="J313" s="122">
        <f t="shared" si="59"/>
        <v>0.27</v>
      </c>
      <c r="K313" s="122">
        <f t="shared" si="59"/>
        <v>0.27</v>
      </c>
      <c r="L313" s="122">
        <f t="shared" si="59"/>
        <v>0.27</v>
      </c>
      <c r="M313" s="122">
        <f t="shared" si="60"/>
        <v>0.17777777777777778</v>
      </c>
      <c r="N313" s="122">
        <f t="shared" si="61"/>
        <v>0</v>
      </c>
      <c r="O313" s="122">
        <f t="shared" si="62"/>
        <v>0</v>
      </c>
      <c r="P313" s="122">
        <f t="shared" si="63"/>
        <v>0.82222222222222219</v>
      </c>
      <c r="Q313" s="122">
        <f t="shared" si="64"/>
        <v>0</v>
      </c>
      <c r="R313" s="122">
        <f t="shared" si="65"/>
        <v>0</v>
      </c>
    </row>
    <row r="314" spans="2:18">
      <c r="B314" s="121">
        <v>287</v>
      </c>
      <c r="C314" s="119">
        <f t="shared" si="54"/>
        <v>4525.6778211145092</v>
      </c>
      <c r="D314" s="121" t="str">
        <f t="shared" si="55"/>
        <v>Sun</v>
      </c>
      <c r="E314" s="121">
        <f t="shared" si="56"/>
        <v>1367</v>
      </c>
      <c r="F314" s="119">
        <f t="shared" si="57"/>
        <v>614.17776640547606</v>
      </c>
      <c r="G314" s="122">
        <f t="shared" si="58"/>
        <v>0.85989354107533278</v>
      </c>
      <c r="H314" s="122">
        <f>0</f>
        <v>0</v>
      </c>
      <c r="I314" s="122">
        <f t="shared" si="59"/>
        <v>0.27</v>
      </c>
      <c r="J314" s="122">
        <f t="shared" si="59"/>
        <v>0.27</v>
      </c>
      <c r="K314" s="122">
        <f t="shared" si="59"/>
        <v>0.27</v>
      </c>
      <c r="L314" s="122">
        <f t="shared" si="59"/>
        <v>0.27</v>
      </c>
      <c r="M314" s="122">
        <f t="shared" si="60"/>
        <v>0.18888888888888888</v>
      </c>
      <c r="N314" s="122">
        <f t="shared" si="61"/>
        <v>0</v>
      </c>
      <c r="O314" s="122">
        <f t="shared" si="62"/>
        <v>0</v>
      </c>
      <c r="P314" s="122">
        <f t="shared" si="63"/>
        <v>0.81111111111111112</v>
      </c>
      <c r="Q314" s="122">
        <f t="shared" si="64"/>
        <v>0</v>
      </c>
      <c r="R314" s="122">
        <f t="shared" si="65"/>
        <v>0</v>
      </c>
    </row>
    <row r="315" spans="2:18">
      <c r="B315" s="121">
        <v>288</v>
      </c>
      <c r="C315" s="119">
        <f t="shared" si="54"/>
        <v>4541.4467333832008</v>
      </c>
      <c r="D315" s="121" t="str">
        <f t="shared" si="55"/>
        <v>Sun</v>
      </c>
      <c r="E315" s="121">
        <f t="shared" si="56"/>
        <v>1367</v>
      </c>
      <c r="F315" s="119">
        <f t="shared" si="57"/>
        <v>614.17776640547606</v>
      </c>
      <c r="G315" s="122">
        <f t="shared" si="58"/>
        <v>0.85989354107533278</v>
      </c>
      <c r="H315" s="122">
        <f>0</f>
        <v>0</v>
      </c>
      <c r="I315" s="122">
        <f t="shared" si="59"/>
        <v>0.27</v>
      </c>
      <c r="J315" s="122">
        <f t="shared" si="59"/>
        <v>0.27</v>
      </c>
      <c r="K315" s="122">
        <f t="shared" si="59"/>
        <v>0.27</v>
      </c>
      <c r="L315" s="122">
        <f t="shared" si="59"/>
        <v>0.27</v>
      </c>
      <c r="M315" s="122">
        <f t="shared" si="60"/>
        <v>0.2</v>
      </c>
      <c r="N315" s="122">
        <f t="shared" si="61"/>
        <v>0</v>
      </c>
      <c r="O315" s="122">
        <f t="shared" si="62"/>
        <v>0</v>
      </c>
      <c r="P315" s="122">
        <f t="shared" si="63"/>
        <v>0.8</v>
      </c>
      <c r="Q315" s="122">
        <f t="shared" si="64"/>
        <v>0</v>
      </c>
      <c r="R315" s="122">
        <f t="shared" si="65"/>
        <v>0</v>
      </c>
    </row>
    <row r="316" spans="2:18">
      <c r="B316" s="121">
        <v>289</v>
      </c>
      <c r="C316" s="119">
        <f t="shared" si="54"/>
        <v>4557.2156456518924</v>
      </c>
      <c r="D316" s="121" t="str">
        <f t="shared" si="55"/>
        <v>Sun</v>
      </c>
      <c r="E316" s="121">
        <f t="shared" si="56"/>
        <v>1367</v>
      </c>
      <c r="F316" s="119">
        <f t="shared" si="57"/>
        <v>614.17776640547606</v>
      </c>
      <c r="G316" s="122">
        <f t="shared" si="58"/>
        <v>0.85989354107533278</v>
      </c>
      <c r="H316" s="122">
        <f>0</f>
        <v>0</v>
      </c>
      <c r="I316" s="122">
        <f t="shared" ref="I316:L347" si="66">$C$19</f>
        <v>0.27</v>
      </c>
      <c r="J316" s="122">
        <f t="shared" si="66"/>
        <v>0.27</v>
      </c>
      <c r="K316" s="122">
        <f t="shared" si="66"/>
        <v>0.27</v>
      </c>
      <c r="L316" s="122">
        <f t="shared" si="66"/>
        <v>0.27</v>
      </c>
      <c r="M316" s="122">
        <f t="shared" si="60"/>
        <v>0.21111111111111111</v>
      </c>
      <c r="N316" s="122">
        <f t="shared" si="61"/>
        <v>0</v>
      </c>
      <c r="O316" s="122">
        <f t="shared" si="62"/>
        <v>0</v>
      </c>
      <c r="P316" s="122">
        <f t="shared" si="63"/>
        <v>0.78888888888888886</v>
      </c>
      <c r="Q316" s="122">
        <f t="shared" si="64"/>
        <v>0</v>
      </c>
      <c r="R316" s="122">
        <f t="shared" si="65"/>
        <v>0</v>
      </c>
    </row>
    <row r="317" spans="2:18">
      <c r="B317" s="121">
        <v>290</v>
      </c>
      <c r="C317" s="119">
        <f t="shared" si="54"/>
        <v>4572.9845579205839</v>
      </c>
      <c r="D317" s="121" t="str">
        <f t="shared" si="55"/>
        <v>Sun</v>
      </c>
      <c r="E317" s="121">
        <f t="shared" si="56"/>
        <v>1367</v>
      </c>
      <c r="F317" s="119">
        <f t="shared" si="57"/>
        <v>614.17776640547606</v>
      </c>
      <c r="G317" s="122">
        <f t="shared" si="58"/>
        <v>0.85989354107533278</v>
      </c>
      <c r="H317" s="122">
        <f>0</f>
        <v>0</v>
      </c>
      <c r="I317" s="122">
        <f t="shared" si="66"/>
        <v>0.27</v>
      </c>
      <c r="J317" s="122">
        <f t="shared" si="66"/>
        <v>0.27</v>
      </c>
      <c r="K317" s="122">
        <f t="shared" si="66"/>
        <v>0.27</v>
      </c>
      <c r="L317" s="122">
        <f t="shared" si="66"/>
        <v>0.27</v>
      </c>
      <c r="M317" s="122">
        <f t="shared" si="60"/>
        <v>0.22222222222222221</v>
      </c>
      <c r="N317" s="122">
        <f t="shared" si="61"/>
        <v>0</v>
      </c>
      <c r="O317" s="122">
        <f t="shared" si="62"/>
        <v>0</v>
      </c>
      <c r="P317" s="122">
        <f t="shared" si="63"/>
        <v>0.77777777777777779</v>
      </c>
      <c r="Q317" s="122">
        <f t="shared" si="64"/>
        <v>0</v>
      </c>
      <c r="R317" s="122">
        <f t="shared" si="65"/>
        <v>0</v>
      </c>
    </row>
    <row r="318" spans="2:18">
      <c r="B318" s="121">
        <v>291</v>
      </c>
      <c r="C318" s="119">
        <f t="shared" si="54"/>
        <v>4588.7534701892755</v>
      </c>
      <c r="D318" s="121" t="str">
        <f t="shared" si="55"/>
        <v>Sun</v>
      </c>
      <c r="E318" s="121">
        <f t="shared" si="56"/>
        <v>1367</v>
      </c>
      <c r="F318" s="119">
        <f t="shared" si="57"/>
        <v>614.17776640547606</v>
      </c>
      <c r="G318" s="122">
        <f t="shared" si="58"/>
        <v>0.85989354107533278</v>
      </c>
      <c r="H318" s="122">
        <f>0</f>
        <v>0</v>
      </c>
      <c r="I318" s="122">
        <f t="shared" si="66"/>
        <v>0.27</v>
      </c>
      <c r="J318" s="122">
        <f t="shared" si="66"/>
        <v>0.27</v>
      </c>
      <c r="K318" s="122">
        <f t="shared" si="66"/>
        <v>0.27</v>
      </c>
      <c r="L318" s="122">
        <f t="shared" si="66"/>
        <v>0.27</v>
      </c>
      <c r="M318" s="122">
        <f t="shared" si="60"/>
        <v>0.23333333333333334</v>
      </c>
      <c r="N318" s="122">
        <f t="shared" si="61"/>
        <v>0</v>
      </c>
      <c r="O318" s="122">
        <f t="shared" si="62"/>
        <v>0</v>
      </c>
      <c r="P318" s="122">
        <f t="shared" si="63"/>
        <v>0.76666666666666661</v>
      </c>
      <c r="Q318" s="122">
        <f t="shared" si="64"/>
        <v>0</v>
      </c>
      <c r="R318" s="122">
        <f t="shared" si="65"/>
        <v>0</v>
      </c>
    </row>
    <row r="319" spans="2:18">
      <c r="B319" s="121">
        <v>292</v>
      </c>
      <c r="C319" s="119">
        <f t="shared" si="54"/>
        <v>4604.522382457968</v>
      </c>
      <c r="D319" s="121" t="str">
        <f t="shared" si="55"/>
        <v>Eclipse</v>
      </c>
      <c r="E319" s="121">
        <f t="shared" si="56"/>
        <v>0</v>
      </c>
      <c r="F319" s="119">
        <f t="shared" si="57"/>
        <v>204.07776640547607</v>
      </c>
      <c r="G319" s="122">
        <f t="shared" si="58"/>
        <v>0.85989354107533278</v>
      </c>
      <c r="H319" s="122">
        <f>0</f>
        <v>0</v>
      </c>
      <c r="I319" s="122">
        <f t="shared" si="66"/>
        <v>0.27</v>
      </c>
      <c r="J319" s="122">
        <f t="shared" si="66"/>
        <v>0.27</v>
      </c>
      <c r="K319" s="122">
        <f t="shared" si="66"/>
        <v>0.27</v>
      </c>
      <c r="L319" s="122">
        <f t="shared" si="66"/>
        <v>0.27</v>
      </c>
      <c r="M319" s="122">
        <f t="shared" si="60"/>
        <v>0.24444444444444444</v>
      </c>
      <c r="N319" s="122">
        <f t="shared" si="61"/>
        <v>0</v>
      </c>
      <c r="O319" s="122">
        <f t="shared" si="62"/>
        <v>0</v>
      </c>
      <c r="P319" s="122">
        <f t="shared" si="63"/>
        <v>0.75555555555555554</v>
      </c>
      <c r="Q319" s="122">
        <f t="shared" si="64"/>
        <v>0</v>
      </c>
      <c r="R319" s="122">
        <f t="shared" si="65"/>
        <v>0</v>
      </c>
    </row>
    <row r="320" spans="2:18">
      <c r="B320" s="121">
        <v>293</v>
      </c>
      <c r="C320" s="119">
        <f t="shared" si="54"/>
        <v>4620.2912947266586</v>
      </c>
      <c r="D320" s="121" t="str">
        <f t="shared" si="55"/>
        <v>Eclipse</v>
      </c>
      <c r="E320" s="121">
        <f t="shared" si="56"/>
        <v>0</v>
      </c>
      <c r="F320" s="119">
        <f t="shared" si="57"/>
        <v>204.07776640547607</v>
      </c>
      <c r="G320" s="122">
        <f t="shared" si="58"/>
        <v>0.85989354107533278</v>
      </c>
      <c r="H320" s="122">
        <f>0</f>
        <v>0</v>
      </c>
      <c r="I320" s="122">
        <f t="shared" si="66"/>
        <v>0.27</v>
      </c>
      <c r="J320" s="122">
        <f t="shared" si="66"/>
        <v>0.27</v>
      </c>
      <c r="K320" s="122">
        <f t="shared" si="66"/>
        <v>0.27</v>
      </c>
      <c r="L320" s="122">
        <f t="shared" si="66"/>
        <v>0.27</v>
      </c>
      <c r="M320" s="122">
        <f t="shared" si="60"/>
        <v>0.25555555555555554</v>
      </c>
      <c r="N320" s="122">
        <f t="shared" si="61"/>
        <v>0</v>
      </c>
      <c r="O320" s="122">
        <f t="shared" si="62"/>
        <v>0</v>
      </c>
      <c r="P320" s="122">
        <f t="shared" si="63"/>
        <v>0.74444444444444446</v>
      </c>
      <c r="Q320" s="122">
        <f t="shared" si="64"/>
        <v>0</v>
      </c>
      <c r="R320" s="122">
        <f t="shared" si="65"/>
        <v>0</v>
      </c>
    </row>
    <row r="321" spans="2:18">
      <c r="B321" s="121">
        <v>294</v>
      </c>
      <c r="C321" s="119">
        <f t="shared" si="54"/>
        <v>4636.0602069953511</v>
      </c>
      <c r="D321" s="121" t="str">
        <f t="shared" si="55"/>
        <v>Eclipse</v>
      </c>
      <c r="E321" s="121">
        <f t="shared" si="56"/>
        <v>0</v>
      </c>
      <c r="F321" s="119">
        <f t="shared" si="57"/>
        <v>204.07776640547607</v>
      </c>
      <c r="G321" s="122">
        <f t="shared" si="58"/>
        <v>0.85989354107533278</v>
      </c>
      <c r="H321" s="122">
        <f>0</f>
        <v>0</v>
      </c>
      <c r="I321" s="122">
        <f t="shared" si="66"/>
        <v>0.27</v>
      </c>
      <c r="J321" s="122">
        <f t="shared" si="66"/>
        <v>0.27</v>
      </c>
      <c r="K321" s="122">
        <f t="shared" si="66"/>
        <v>0.27</v>
      </c>
      <c r="L321" s="122">
        <f t="shared" si="66"/>
        <v>0.27</v>
      </c>
      <c r="M321" s="122">
        <f t="shared" si="60"/>
        <v>0.26666666666666666</v>
      </c>
      <c r="N321" s="122">
        <f t="shared" si="61"/>
        <v>0</v>
      </c>
      <c r="O321" s="122">
        <f t="shared" si="62"/>
        <v>0</v>
      </c>
      <c r="P321" s="122">
        <f t="shared" si="63"/>
        <v>0.73333333333333339</v>
      </c>
      <c r="Q321" s="122">
        <f t="shared" si="64"/>
        <v>0</v>
      </c>
      <c r="R321" s="122">
        <f t="shared" si="65"/>
        <v>0</v>
      </c>
    </row>
    <row r="322" spans="2:18">
      <c r="B322" s="121">
        <v>295</v>
      </c>
      <c r="C322" s="119">
        <f t="shared" si="54"/>
        <v>4651.8291192640418</v>
      </c>
      <c r="D322" s="121" t="str">
        <f t="shared" si="55"/>
        <v>Eclipse</v>
      </c>
      <c r="E322" s="121">
        <f t="shared" si="56"/>
        <v>0</v>
      </c>
      <c r="F322" s="119">
        <f t="shared" si="57"/>
        <v>204.07776640547607</v>
      </c>
      <c r="G322" s="122">
        <f t="shared" si="58"/>
        <v>0.85989354107533278</v>
      </c>
      <c r="H322" s="122">
        <f>0</f>
        <v>0</v>
      </c>
      <c r="I322" s="122">
        <f t="shared" si="66"/>
        <v>0.27</v>
      </c>
      <c r="J322" s="122">
        <f t="shared" si="66"/>
        <v>0.27</v>
      </c>
      <c r="K322" s="122">
        <f t="shared" si="66"/>
        <v>0.27</v>
      </c>
      <c r="L322" s="122">
        <f t="shared" si="66"/>
        <v>0.27</v>
      </c>
      <c r="M322" s="122">
        <f t="shared" si="60"/>
        <v>0.27777777777777779</v>
      </c>
      <c r="N322" s="122">
        <f t="shared" si="61"/>
        <v>0</v>
      </c>
      <c r="O322" s="122">
        <f t="shared" si="62"/>
        <v>0</v>
      </c>
      <c r="P322" s="122">
        <f t="shared" si="63"/>
        <v>0.72222222222222221</v>
      </c>
      <c r="Q322" s="122">
        <f t="shared" si="64"/>
        <v>0</v>
      </c>
      <c r="R322" s="122">
        <f t="shared" si="65"/>
        <v>0</v>
      </c>
    </row>
    <row r="323" spans="2:18">
      <c r="B323" s="121">
        <v>296</v>
      </c>
      <c r="C323" s="119">
        <f t="shared" si="54"/>
        <v>4667.5980315327342</v>
      </c>
      <c r="D323" s="121" t="str">
        <f t="shared" si="55"/>
        <v>Eclipse</v>
      </c>
      <c r="E323" s="121">
        <f t="shared" si="56"/>
        <v>0</v>
      </c>
      <c r="F323" s="119">
        <f t="shared" si="57"/>
        <v>204.07776640547607</v>
      </c>
      <c r="G323" s="122">
        <f t="shared" si="58"/>
        <v>0.85989354107533278</v>
      </c>
      <c r="H323" s="122">
        <f>0</f>
        <v>0</v>
      </c>
      <c r="I323" s="122">
        <f t="shared" si="66"/>
        <v>0.27</v>
      </c>
      <c r="J323" s="122">
        <f t="shared" si="66"/>
        <v>0.27</v>
      </c>
      <c r="K323" s="122">
        <f t="shared" si="66"/>
        <v>0.27</v>
      </c>
      <c r="L323" s="122">
        <f t="shared" si="66"/>
        <v>0.27</v>
      </c>
      <c r="M323" s="122">
        <f t="shared" si="60"/>
        <v>0.28888888888888886</v>
      </c>
      <c r="N323" s="122">
        <f t="shared" si="61"/>
        <v>0</v>
      </c>
      <c r="O323" s="122">
        <f t="shared" si="62"/>
        <v>0</v>
      </c>
      <c r="P323" s="122">
        <f t="shared" si="63"/>
        <v>0.71111111111111114</v>
      </c>
      <c r="Q323" s="122">
        <f t="shared" si="64"/>
        <v>0</v>
      </c>
      <c r="R323" s="122">
        <f t="shared" si="65"/>
        <v>0</v>
      </c>
    </row>
    <row r="324" spans="2:18">
      <c r="B324" s="121">
        <v>297</v>
      </c>
      <c r="C324" s="119">
        <f t="shared" si="54"/>
        <v>4683.3669438014258</v>
      </c>
      <c r="D324" s="121" t="str">
        <f t="shared" si="55"/>
        <v>Eclipse</v>
      </c>
      <c r="E324" s="121">
        <f t="shared" si="56"/>
        <v>0</v>
      </c>
      <c r="F324" s="119">
        <f t="shared" si="57"/>
        <v>204.07776640547607</v>
      </c>
      <c r="G324" s="122">
        <f t="shared" si="58"/>
        <v>0.85989354107533278</v>
      </c>
      <c r="H324" s="122">
        <f>0</f>
        <v>0</v>
      </c>
      <c r="I324" s="122">
        <f t="shared" si="66"/>
        <v>0.27</v>
      </c>
      <c r="J324" s="122">
        <f t="shared" si="66"/>
        <v>0.27</v>
      </c>
      <c r="K324" s="122">
        <f t="shared" si="66"/>
        <v>0.27</v>
      </c>
      <c r="L324" s="122">
        <f t="shared" si="66"/>
        <v>0.27</v>
      </c>
      <c r="M324" s="122">
        <f t="shared" si="60"/>
        <v>0.3</v>
      </c>
      <c r="N324" s="122">
        <f t="shared" si="61"/>
        <v>0</v>
      </c>
      <c r="O324" s="122">
        <f t="shared" si="62"/>
        <v>0</v>
      </c>
      <c r="P324" s="122">
        <f t="shared" si="63"/>
        <v>0.7</v>
      </c>
      <c r="Q324" s="122">
        <f t="shared" si="64"/>
        <v>0</v>
      </c>
      <c r="R324" s="122">
        <f t="shared" si="65"/>
        <v>0</v>
      </c>
    </row>
    <row r="325" spans="2:18">
      <c r="B325" s="121">
        <v>298</v>
      </c>
      <c r="C325" s="119">
        <f t="shared" si="54"/>
        <v>4699.1358560701174</v>
      </c>
      <c r="D325" s="121" t="str">
        <f t="shared" si="55"/>
        <v>Eclipse</v>
      </c>
      <c r="E325" s="121">
        <f t="shared" si="56"/>
        <v>0</v>
      </c>
      <c r="F325" s="119">
        <f t="shared" si="57"/>
        <v>204.07776640547607</v>
      </c>
      <c r="G325" s="122">
        <f t="shared" si="58"/>
        <v>0.85989354107533278</v>
      </c>
      <c r="H325" s="122">
        <f>0</f>
        <v>0</v>
      </c>
      <c r="I325" s="122">
        <f t="shared" si="66"/>
        <v>0.27</v>
      </c>
      <c r="J325" s="122">
        <f t="shared" si="66"/>
        <v>0.27</v>
      </c>
      <c r="K325" s="122">
        <f t="shared" si="66"/>
        <v>0.27</v>
      </c>
      <c r="L325" s="122">
        <f t="shared" si="66"/>
        <v>0.27</v>
      </c>
      <c r="M325" s="122">
        <f t="shared" si="60"/>
        <v>0.31111111111111112</v>
      </c>
      <c r="N325" s="122">
        <f t="shared" si="61"/>
        <v>0</v>
      </c>
      <c r="O325" s="122">
        <f t="shared" si="62"/>
        <v>0</v>
      </c>
      <c r="P325" s="122">
        <f t="shared" si="63"/>
        <v>0.68888888888888888</v>
      </c>
      <c r="Q325" s="122">
        <f t="shared" si="64"/>
        <v>0</v>
      </c>
      <c r="R325" s="122">
        <f t="shared" si="65"/>
        <v>0</v>
      </c>
    </row>
    <row r="326" spans="2:18">
      <c r="B326" s="121">
        <v>299</v>
      </c>
      <c r="C326" s="119">
        <f t="shared" si="54"/>
        <v>4714.9047683388089</v>
      </c>
      <c r="D326" s="121" t="str">
        <f t="shared" si="55"/>
        <v>Eclipse</v>
      </c>
      <c r="E326" s="121">
        <f t="shared" si="56"/>
        <v>0</v>
      </c>
      <c r="F326" s="119">
        <f t="shared" si="57"/>
        <v>204.07776640547607</v>
      </c>
      <c r="G326" s="122">
        <f t="shared" si="58"/>
        <v>0.85989354107533278</v>
      </c>
      <c r="H326" s="122">
        <f>0</f>
        <v>0</v>
      </c>
      <c r="I326" s="122">
        <f t="shared" si="66"/>
        <v>0.27</v>
      </c>
      <c r="J326" s="122">
        <f t="shared" si="66"/>
        <v>0.27</v>
      </c>
      <c r="K326" s="122">
        <f t="shared" si="66"/>
        <v>0.27</v>
      </c>
      <c r="L326" s="122">
        <f t="shared" si="66"/>
        <v>0.27</v>
      </c>
      <c r="M326" s="122">
        <f t="shared" si="60"/>
        <v>0.32222222222222224</v>
      </c>
      <c r="N326" s="122">
        <f t="shared" si="61"/>
        <v>0</v>
      </c>
      <c r="O326" s="122">
        <f t="shared" si="62"/>
        <v>0</v>
      </c>
      <c r="P326" s="122">
        <f t="shared" si="63"/>
        <v>0.67777777777777781</v>
      </c>
      <c r="Q326" s="122">
        <f t="shared" si="64"/>
        <v>0</v>
      </c>
      <c r="R326" s="122">
        <f t="shared" si="65"/>
        <v>0</v>
      </c>
    </row>
    <row r="327" spans="2:18">
      <c r="B327" s="121">
        <v>300</v>
      </c>
      <c r="C327" s="119">
        <f t="shared" si="54"/>
        <v>4730.6736806075005</v>
      </c>
      <c r="D327" s="121" t="str">
        <f t="shared" si="55"/>
        <v>Eclipse</v>
      </c>
      <c r="E327" s="121">
        <f t="shared" si="56"/>
        <v>0</v>
      </c>
      <c r="F327" s="119">
        <f t="shared" si="57"/>
        <v>204.07776640547607</v>
      </c>
      <c r="G327" s="122">
        <f t="shared" si="58"/>
        <v>0.85989354107533278</v>
      </c>
      <c r="H327" s="122">
        <f>0</f>
        <v>0</v>
      </c>
      <c r="I327" s="122">
        <f t="shared" si="66"/>
        <v>0.27</v>
      </c>
      <c r="J327" s="122">
        <f t="shared" si="66"/>
        <v>0.27</v>
      </c>
      <c r="K327" s="122">
        <f t="shared" si="66"/>
        <v>0.27</v>
      </c>
      <c r="L327" s="122">
        <f t="shared" si="66"/>
        <v>0.27</v>
      </c>
      <c r="M327" s="122">
        <f t="shared" si="60"/>
        <v>0.33333333333333331</v>
      </c>
      <c r="N327" s="122">
        <f t="shared" si="61"/>
        <v>0</v>
      </c>
      <c r="O327" s="122">
        <f t="shared" si="62"/>
        <v>0</v>
      </c>
      <c r="P327" s="122">
        <f t="shared" si="63"/>
        <v>0.66666666666666674</v>
      </c>
      <c r="Q327" s="122">
        <f t="shared" si="64"/>
        <v>0</v>
      </c>
      <c r="R327" s="122">
        <f t="shared" si="65"/>
        <v>0</v>
      </c>
    </row>
    <row r="328" spans="2:18">
      <c r="B328" s="121">
        <v>301</v>
      </c>
      <c r="C328" s="119">
        <f t="shared" si="54"/>
        <v>4746.4425928761921</v>
      </c>
      <c r="D328" s="121" t="str">
        <f t="shared" si="55"/>
        <v>Eclipse</v>
      </c>
      <c r="E328" s="121">
        <f t="shared" si="56"/>
        <v>0</v>
      </c>
      <c r="F328" s="119">
        <f t="shared" si="57"/>
        <v>204.07776640547607</v>
      </c>
      <c r="G328" s="122">
        <f t="shared" si="58"/>
        <v>0.85989354107533278</v>
      </c>
      <c r="H328" s="122">
        <f>0</f>
        <v>0</v>
      </c>
      <c r="I328" s="122">
        <f t="shared" si="66"/>
        <v>0.27</v>
      </c>
      <c r="J328" s="122">
        <f t="shared" si="66"/>
        <v>0.27</v>
      </c>
      <c r="K328" s="122">
        <f t="shared" si="66"/>
        <v>0.27</v>
      </c>
      <c r="L328" s="122">
        <f t="shared" si="66"/>
        <v>0.27</v>
      </c>
      <c r="M328" s="122">
        <f t="shared" si="60"/>
        <v>0.34444444444444444</v>
      </c>
      <c r="N328" s="122">
        <f t="shared" si="61"/>
        <v>0</v>
      </c>
      <c r="O328" s="122">
        <f t="shared" si="62"/>
        <v>0</v>
      </c>
      <c r="P328" s="122">
        <f t="shared" si="63"/>
        <v>0.65555555555555556</v>
      </c>
      <c r="Q328" s="122">
        <f t="shared" si="64"/>
        <v>0</v>
      </c>
      <c r="R328" s="122">
        <f t="shared" si="65"/>
        <v>0</v>
      </c>
    </row>
    <row r="329" spans="2:18">
      <c r="B329" s="121">
        <v>302</v>
      </c>
      <c r="C329" s="119">
        <f t="shared" si="54"/>
        <v>4762.2115051448836</v>
      </c>
      <c r="D329" s="121" t="str">
        <f t="shared" si="55"/>
        <v>Eclipse</v>
      </c>
      <c r="E329" s="121">
        <f t="shared" si="56"/>
        <v>0</v>
      </c>
      <c r="F329" s="119">
        <f t="shared" si="57"/>
        <v>204.07776640547607</v>
      </c>
      <c r="G329" s="122">
        <f t="shared" si="58"/>
        <v>0.85989354107533278</v>
      </c>
      <c r="H329" s="122">
        <f>0</f>
        <v>0</v>
      </c>
      <c r="I329" s="122">
        <f t="shared" si="66"/>
        <v>0.27</v>
      </c>
      <c r="J329" s="122">
        <f t="shared" si="66"/>
        <v>0.27</v>
      </c>
      <c r="K329" s="122">
        <f t="shared" si="66"/>
        <v>0.27</v>
      </c>
      <c r="L329" s="122">
        <f t="shared" si="66"/>
        <v>0.27</v>
      </c>
      <c r="M329" s="122">
        <f t="shared" si="60"/>
        <v>0.35555555555555557</v>
      </c>
      <c r="N329" s="122">
        <f t="shared" si="61"/>
        <v>0</v>
      </c>
      <c r="O329" s="122">
        <f t="shared" si="62"/>
        <v>0</v>
      </c>
      <c r="P329" s="122">
        <f t="shared" si="63"/>
        <v>0.64444444444444438</v>
      </c>
      <c r="Q329" s="122">
        <f t="shared" si="64"/>
        <v>0</v>
      </c>
      <c r="R329" s="122">
        <f t="shared" si="65"/>
        <v>0</v>
      </c>
    </row>
    <row r="330" spans="2:18">
      <c r="B330" s="121">
        <v>303</v>
      </c>
      <c r="C330" s="119">
        <f t="shared" si="54"/>
        <v>4777.9804174135752</v>
      </c>
      <c r="D330" s="121" t="str">
        <f t="shared" si="55"/>
        <v>Eclipse</v>
      </c>
      <c r="E330" s="121">
        <f t="shared" si="56"/>
        <v>0</v>
      </c>
      <c r="F330" s="119">
        <f t="shared" si="57"/>
        <v>204.07776640547607</v>
      </c>
      <c r="G330" s="122">
        <f t="shared" si="58"/>
        <v>0.85989354107533278</v>
      </c>
      <c r="H330" s="122">
        <f>0</f>
        <v>0</v>
      </c>
      <c r="I330" s="122">
        <f t="shared" si="66"/>
        <v>0.27</v>
      </c>
      <c r="J330" s="122">
        <f t="shared" si="66"/>
        <v>0.27</v>
      </c>
      <c r="K330" s="122">
        <f t="shared" si="66"/>
        <v>0.27</v>
      </c>
      <c r="L330" s="122">
        <f t="shared" si="66"/>
        <v>0.27</v>
      </c>
      <c r="M330" s="122">
        <f t="shared" si="60"/>
        <v>0.36666666666666664</v>
      </c>
      <c r="N330" s="122">
        <f t="shared" si="61"/>
        <v>0</v>
      </c>
      <c r="O330" s="122">
        <f t="shared" si="62"/>
        <v>0</v>
      </c>
      <c r="P330" s="122">
        <f t="shared" si="63"/>
        <v>0.6333333333333333</v>
      </c>
      <c r="Q330" s="122">
        <f t="shared" si="64"/>
        <v>0</v>
      </c>
      <c r="R330" s="122">
        <f t="shared" si="65"/>
        <v>0</v>
      </c>
    </row>
    <row r="331" spans="2:18">
      <c r="B331" s="121">
        <v>304</v>
      </c>
      <c r="C331" s="119">
        <f t="shared" si="54"/>
        <v>4793.7493296822677</v>
      </c>
      <c r="D331" s="121" t="str">
        <f t="shared" si="55"/>
        <v>Eclipse</v>
      </c>
      <c r="E331" s="121">
        <f t="shared" si="56"/>
        <v>0</v>
      </c>
      <c r="F331" s="119">
        <f t="shared" si="57"/>
        <v>204.07776640547607</v>
      </c>
      <c r="G331" s="122">
        <f t="shared" si="58"/>
        <v>0.85989354107533278</v>
      </c>
      <c r="H331" s="122">
        <f>0</f>
        <v>0</v>
      </c>
      <c r="I331" s="122">
        <f t="shared" si="66"/>
        <v>0.27</v>
      </c>
      <c r="J331" s="122">
        <f t="shared" si="66"/>
        <v>0.27</v>
      </c>
      <c r="K331" s="122">
        <f t="shared" si="66"/>
        <v>0.27</v>
      </c>
      <c r="L331" s="122">
        <f t="shared" si="66"/>
        <v>0.27</v>
      </c>
      <c r="M331" s="122">
        <f t="shared" si="60"/>
        <v>0.37777777777777777</v>
      </c>
      <c r="N331" s="122">
        <f t="shared" si="61"/>
        <v>0</v>
      </c>
      <c r="O331" s="122">
        <f t="shared" si="62"/>
        <v>0</v>
      </c>
      <c r="P331" s="122">
        <f t="shared" si="63"/>
        <v>0.62222222222222223</v>
      </c>
      <c r="Q331" s="122">
        <f t="shared" si="64"/>
        <v>0</v>
      </c>
      <c r="R331" s="122">
        <f t="shared" si="65"/>
        <v>0</v>
      </c>
    </row>
    <row r="332" spans="2:18">
      <c r="B332" s="121">
        <v>305</v>
      </c>
      <c r="C332" s="119">
        <f t="shared" si="54"/>
        <v>4809.5182419509592</v>
      </c>
      <c r="D332" s="121" t="str">
        <f t="shared" si="55"/>
        <v>Eclipse</v>
      </c>
      <c r="E332" s="121">
        <f t="shared" si="56"/>
        <v>0</v>
      </c>
      <c r="F332" s="119">
        <f t="shared" si="57"/>
        <v>204.07776640547607</v>
      </c>
      <c r="G332" s="122">
        <f t="shared" si="58"/>
        <v>0.85989354107533278</v>
      </c>
      <c r="H332" s="122">
        <f>0</f>
        <v>0</v>
      </c>
      <c r="I332" s="122">
        <f t="shared" si="66"/>
        <v>0.27</v>
      </c>
      <c r="J332" s="122">
        <f t="shared" si="66"/>
        <v>0.27</v>
      </c>
      <c r="K332" s="122">
        <f t="shared" si="66"/>
        <v>0.27</v>
      </c>
      <c r="L332" s="122">
        <f t="shared" si="66"/>
        <v>0.27</v>
      </c>
      <c r="M332" s="122">
        <f t="shared" si="60"/>
        <v>0.3888888888888889</v>
      </c>
      <c r="N332" s="122">
        <f t="shared" si="61"/>
        <v>0</v>
      </c>
      <c r="O332" s="122">
        <f t="shared" si="62"/>
        <v>0</v>
      </c>
      <c r="P332" s="122">
        <f t="shared" si="63"/>
        <v>0.61111111111111116</v>
      </c>
      <c r="Q332" s="122">
        <f t="shared" si="64"/>
        <v>0</v>
      </c>
      <c r="R332" s="122">
        <f t="shared" si="65"/>
        <v>0</v>
      </c>
    </row>
    <row r="333" spans="2:18">
      <c r="B333" s="121">
        <v>306</v>
      </c>
      <c r="C333" s="119">
        <f t="shared" si="54"/>
        <v>4825.2871542196508</v>
      </c>
      <c r="D333" s="121" t="str">
        <f t="shared" si="55"/>
        <v>Eclipse</v>
      </c>
      <c r="E333" s="121">
        <f t="shared" si="56"/>
        <v>0</v>
      </c>
      <c r="F333" s="119">
        <f t="shared" si="57"/>
        <v>204.07776640547607</v>
      </c>
      <c r="G333" s="122">
        <f t="shared" si="58"/>
        <v>0.85989354107533278</v>
      </c>
      <c r="H333" s="122">
        <f>0</f>
        <v>0</v>
      </c>
      <c r="I333" s="122">
        <f t="shared" si="66"/>
        <v>0.27</v>
      </c>
      <c r="J333" s="122">
        <f t="shared" si="66"/>
        <v>0.27</v>
      </c>
      <c r="K333" s="122">
        <f t="shared" si="66"/>
        <v>0.27</v>
      </c>
      <c r="L333" s="122">
        <f t="shared" si="66"/>
        <v>0.27</v>
      </c>
      <c r="M333" s="122">
        <f t="shared" si="60"/>
        <v>0.4</v>
      </c>
      <c r="N333" s="122">
        <f t="shared" si="61"/>
        <v>0</v>
      </c>
      <c r="O333" s="122">
        <f t="shared" si="62"/>
        <v>0</v>
      </c>
      <c r="P333" s="122">
        <f t="shared" si="63"/>
        <v>0.6</v>
      </c>
      <c r="Q333" s="122">
        <f t="shared" si="64"/>
        <v>0</v>
      </c>
      <c r="R333" s="122">
        <f t="shared" si="65"/>
        <v>0</v>
      </c>
    </row>
    <row r="334" spans="2:18">
      <c r="B334" s="121">
        <v>307</v>
      </c>
      <c r="C334" s="119">
        <f t="shared" si="54"/>
        <v>4841.0560664883424</v>
      </c>
      <c r="D334" s="121" t="str">
        <f t="shared" si="55"/>
        <v>Eclipse</v>
      </c>
      <c r="E334" s="121">
        <f t="shared" si="56"/>
        <v>0</v>
      </c>
      <c r="F334" s="119">
        <f t="shared" si="57"/>
        <v>204.07776640547607</v>
      </c>
      <c r="G334" s="122">
        <f t="shared" si="58"/>
        <v>0.85989354107533278</v>
      </c>
      <c r="H334" s="122">
        <f>0</f>
        <v>0</v>
      </c>
      <c r="I334" s="122">
        <f t="shared" si="66"/>
        <v>0.27</v>
      </c>
      <c r="J334" s="122">
        <f t="shared" si="66"/>
        <v>0.27</v>
      </c>
      <c r="K334" s="122">
        <f t="shared" si="66"/>
        <v>0.27</v>
      </c>
      <c r="L334" s="122">
        <f t="shared" si="66"/>
        <v>0.27</v>
      </c>
      <c r="M334" s="122">
        <f t="shared" si="60"/>
        <v>0.41111111111111109</v>
      </c>
      <c r="N334" s="122">
        <f t="shared" si="61"/>
        <v>0</v>
      </c>
      <c r="O334" s="122">
        <f t="shared" si="62"/>
        <v>0</v>
      </c>
      <c r="P334" s="122">
        <f t="shared" si="63"/>
        <v>0.58888888888888891</v>
      </c>
      <c r="Q334" s="122">
        <f t="shared" si="64"/>
        <v>0</v>
      </c>
      <c r="R334" s="122">
        <f t="shared" si="65"/>
        <v>0</v>
      </c>
    </row>
    <row r="335" spans="2:18">
      <c r="B335" s="121">
        <v>308</v>
      </c>
      <c r="C335" s="119">
        <f t="shared" si="54"/>
        <v>4856.8249787570339</v>
      </c>
      <c r="D335" s="121" t="str">
        <f t="shared" si="55"/>
        <v>Eclipse</v>
      </c>
      <c r="E335" s="121">
        <f t="shared" si="56"/>
        <v>0</v>
      </c>
      <c r="F335" s="119">
        <f t="shared" si="57"/>
        <v>204.07776640547607</v>
      </c>
      <c r="G335" s="122">
        <f t="shared" si="58"/>
        <v>0.85989354107533278</v>
      </c>
      <c r="H335" s="122">
        <f>0</f>
        <v>0</v>
      </c>
      <c r="I335" s="122">
        <f t="shared" si="66"/>
        <v>0.27</v>
      </c>
      <c r="J335" s="122">
        <f t="shared" si="66"/>
        <v>0.27</v>
      </c>
      <c r="K335" s="122">
        <f t="shared" si="66"/>
        <v>0.27</v>
      </c>
      <c r="L335" s="122">
        <f t="shared" si="66"/>
        <v>0.27</v>
      </c>
      <c r="M335" s="122">
        <f t="shared" si="60"/>
        <v>0.42222222222222222</v>
      </c>
      <c r="N335" s="122">
        <f t="shared" si="61"/>
        <v>0</v>
      </c>
      <c r="O335" s="122">
        <f t="shared" si="62"/>
        <v>0</v>
      </c>
      <c r="P335" s="122">
        <f t="shared" si="63"/>
        <v>0.57777777777777772</v>
      </c>
      <c r="Q335" s="122">
        <f t="shared" si="64"/>
        <v>0</v>
      </c>
      <c r="R335" s="122">
        <f t="shared" si="65"/>
        <v>0</v>
      </c>
    </row>
    <row r="336" spans="2:18">
      <c r="B336" s="121">
        <v>309</v>
      </c>
      <c r="C336" s="119">
        <f t="shared" si="54"/>
        <v>4872.5938910257255</v>
      </c>
      <c r="D336" s="121" t="str">
        <f t="shared" si="55"/>
        <v>Eclipse</v>
      </c>
      <c r="E336" s="121">
        <f t="shared" si="56"/>
        <v>0</v>
      </c>
      <c r="F336" s="119">
        <f t="shared" si="57"/>
        <v>204.07776640547607</v>
      </c>
      <c r="G336" s="122">
        <f t="shared" si="58"/>
        <v>0.85989354107533278</v>
      </c>
      <c r="H336" s="122">
        <f>0</f>
        <v>0</v>
      </c>
      <c r="I336" s="122">
        <f t="shared" si="66"/>
        <v>0.27</v>
      </c>
      <c r="J336" s="122">
        <f t="shared" si="66"/>
        <v>0.27</v>
      </c>
      <c r="K336" s="122">
        <f t="shared" si="66"/>
        <v>0.27</v>
      </c>
      <c r="L336" s="122">
        <f t="shared" si="66"/>
        <v>0.27</v>
      </c>
      <c r="M336" s="122">
        <f t="shared" si="60"/>
        <v>0.43333333333333335</v>
      </c>
      <c r="N336" s="122">
        <f t="shared" si="61"/>
        <v>0</v>
      </c>
      <c r="O336" s="122">
        <f t="shared" si="62"/>
        <v>0</v>
      </c>
      <c r="P336" s="122">
        <f t="shared" si="63"/>
        <v>0.56666666666666665</v>
      </c>
      <c r="Q336" s="122">
        <f t="shared" si="64"/>
        <v>0</v>
      </c>
      <c r="R336" s="122">
        <f t="shared" si="65"/>
        <v>0</v>
      </c>
    </row>
    <row r="337" spans="2:18">
      <c r="B337" s="121">
        <v>310</v>
      </c>
      <c r="C337" s="119">
        <f t="shared" si="54"/>
        <v>4888.3628032944171</v>
      </c>
      <c r="D337" s="121" t="str">
        <f t="shared" si="55"/>
        <v>Eclipse</v>
      </c>
      <c r="E337" s="121">
        <f t="shared" si="56"/>
        <v>0</v>
      </c>
      <c r="F337" s="119">
        <f t="shared" si="57"/>
        <v>204.07776640547607</v>
      </c>
      <c r="G337" s="122">
        <f t="shared" si="58"/>
        <v>0.85989354107533278</v>
      </c>
      <c r="H337" s="122">
        <f>0</f>
        <v>0</v>
      </c>
      <c r="I337" s="122">
        <f t="shared" si="66"/>
        <v>0.27</v>
      </c>
      <c r="J337" s="122">
        <f t="shared" si="66"/>
        <v>0.27</v>
      </c>
      <c r="K337" s="122">
        <f t="shared" si="66"/>
        <v>0.27</v>
      </c>
      <c r="L337" s="122">
        <f t="shared" si="66"/>
        <v>0.27</v>
      </c>
      <c r="M337" s="122">
        <f t="shared" si="60"/>
        <v>0.44444444444444442</v>
      </c>
      <c r="N337" s="122">
        <f t="shared" si="61"/>
        <v>0</v>
      </c>
      <c r="O337" s="122">
        <f t="shared" si="62"/>
        <v>0</v>
      </c>
      <c r="P337" s="122">
        <f t="shared" si="63"/>
        <v>0.55555555555555558</v>
      </c>
      <c r="Q337" s="122">
        <f t="shared" si="64"/>
        <v>0</v>
      </c>
      <c r="R337" s="122">
        <f t="shared" si="65"/>
        <v>0</v>
      </c>
    </row>
    <row r="338" spans="2:18">
      <c r="B338" s="121">
        <v>311</v>
      </c>
      <c r="C338" s="119">
        <f t="shared" si="54"/>
        <v>4904.1317155631095</v>
      </c>
      <c r="D338" s="121" t="str">
        <f t="shared" si="55"/>
        <v>Eclipse</v>
      </c>
      <c r="E338" s="121">
        <f t="shared" si="56"/>
        <v>0</v>
      </c>
      <c r="F338" s="119">
        <f t="shared" si="57"/>
        <v>204.07776640547607</v>
      </c>
      <c r="G338" s="122">
        <f t="shared" si="58"/>
        <v>0.85989354107533278</v>
      </c>
      <c r="H338" s="122">
        <f>0</f>
        <v>0</v>
      </c>
      <c r="I338" s="122">
        <f t="shared" si="66"/>
        <v>0.27</v>
      </c>
      <c r="J338" s="122">
        <f t="shared" si="66"/>
        <v>0.27</v>
      </c>
      <c r="K338" s="122">
        <f t="shared" si="66"/>
        <v>0.27</v>
      </c>
      <c r="L338" s="122">
        <f t="shared" si="66"/>
        <v>0.27</v>
      </c>
      <c r="M338" s="122">
        <f t="shared" si="60"/>
        <v>0.45555555555555555</v>
      </c>
      <c r="N338" s="122">
        <f t="shared" si="61"/>
        <v>0</v>
      </c>
      <c r="O338" s="122">
        <f t="shared" si="62"/>
        <v>0</v>
      </c>
      <c r="P338" s="122">
        <f t="shared" si="63"/>
        <v>0.54444444444444451</v>
      </c>
      <c r="Q338" s="122">
        <f t="shared" si="64"/>
        <v>0</v>
      </c>
      <c r="R338" s="122">
        <f t="shared" si="65"/>
        <v>0</v>
      </c>
    </row>
    <row r="339" spans="2:18">
      <c r="B339" s="121">
        <v>312</v>
      </c>
      <c r="C339" s="119">
        <f t="shared" si="54"/>
        <v>4919.9006278318002</v>
      </c>
      <c r="D339" s="121" t="str">
        <f t="shared" si="55"/>
        <v>Eclipse</v>
      </c>
      <c r="E339" s="121">
        <f t="shared" si="56"/>
        <v>0</v>
      </c>
      <c r="F339" s="119">
        <f t="shared" si="57"/>
        <v>204.07776640547607</v>
      </c>
      <c r="G339" s="122">
        <f t="shared" si="58"/>
        <v>0.85989354107533278</v>
      </c>
      <c r="H339" s="122">
        <f>0</f>
        <v>0</v>
      </c>
      <c r="I339" s="122">
        <f t="shared" si="66"/>
        <v>0.27</v>
      </c>
      <c r="J339" s="122">
        <f t="shared" si="66"/>
        <v>0.27</v>
      </c>
      <c r="K339" s="122">
        <f t="shared" si="66"/>
        <v>0.27</v>
      </c>
      <c r="L339" s="122">
        <f t="shared" si="66"/>
        <v>0.27</v>
      </c>
      <c r="M339" s="122">
        <f t="shared" si="60"/>
        <v>0.46666666666666667</v>
      </c>
      <c r="N339" s="122">
        <f t="shared" si="61"/>
        <v>0</v>
      </c>
      <c r="O339" s="122">
        <f t="shared" si="62"/>
        <v>0</v>
      </c>
      <c r="P339" s="122">
        <f t="shared" si="63"/>
        <v>0.53333333333333333</v>
      </c>
      <c r="Q339" s="122">
        <f t="shared" si="64"/>
        <v>0</v>
      </c>
      <c r="R339" s="122">
        <f t="shared" si="65"/>
        <v>0</v>
      </c>
    </row>
    <row r="340" spans="2:18">
      <c r="B340" s="121">
        <v>313</v>
      </c>
      <c r="C340" s="119">
        <f t="shared" si="54"/>
        <v>4935.6695401004927</v>
      </c>
      <c r="D340" s="121" t="str">
        <f t="shared" si="55"/>
        <v>Eclipse</v>
      </c>
      <c r="E340" s="121">
        <f t="shared" si="56"/>
        <v>0</v>
      </c>
      <c r="F340" s="119">
        <f t="shared" si="57"/>
        <v>204.07776640547607</v>
      </c>
      <c r="G340" s="122">
        <f t="shared" si="58"/>
        <v>0.85989354107533278</v>
      </c>
      <c r="H340" s="122">
        <f>0</f>
        <v>0</v>
      </c>
      <c r="I340" s="122">
        <f t="shared" si="66"/>
        <v>0.27</v>
      </c>
      <c r="J340" s="122">
        <f t="shared" si="66"/>
        <v>0.27</v>
      </c>
      <c r="K340" s="122">
        <f t="shared" si="66"/>
        <v>0.27</v>
      </c>
      <c r="L340" s="122">
        <f t="shared" si="66"/>
        <v>0.27</v>
      </c>
      <c r="M340" s="122">
        <f t="shared" si="60"/>
        <v>0.4777777777777778</v>
      </c>
      <c r="N340" s="122">
        <f t="shared" si="61"/>
        <v>0</v>
      </c>
      <c r="O340" s="122">
        <f t="shared" si="62"/>
        <v>0</v>
      </c>
      <c r="P340" s="122">
        <f t="shared" si="63"/>
        <v>0.52222222222222214</v>
      </c>
      <c r="Q340" s="122">
        <f t="shared" si="64"/>
        <v>0</v>
      </c>
      <c r="R340" s="122">
        <f t="shared" si="65"/>
        <v>0</v>
      </c>
    </row>
    <row r="341" spans="2:18">
      <c r="B341" s="121">
        <v>314</v>
      </c>
      <c r="C341" s="119">
        <f t="shared" si="54"/>
        <v>4951.4384523691842</v>
      </c>
      <c r="D341" s="121" t="str">
        <f t="shared" si="55"/>
        <v>Eclipse</v>
      </c>
      <c r="E341" s="121">
        <f t="shared" si="56"/>
        <v>0</v>
      </c>
      <c r="F341" s="119">
        <f t="shared" si="57"/>
        <v>204.07776640547607</v>
      </c>
      <c r="G341" s="122">
        <f t="shared" si="58"/>
        <v>0.85989354107533278</v>
      </c>
      <c r="H341" s="122">
        <f>0</f>
        <v>0</v>
      </c>
      <c r="I341" s="122">
        <f t="shared" si="66"/>
        <v>0.27</v>
      </c>
      <c r="J341" s="122">
        <f t="shared" si="66"/>
        <v>0.27</v>
      </c>
      <c r="K341" s="122">
        <f t="shared" si="66"/>
        <v>0.27</v>
      </c>
      <c r="L341" s="122">
        <f t="shared" si="66"/>
        <v>0.27</v>
      </c>
      <c r="M341" s="122">
        <f t="shared" si="60"/>
        <v>0.48888888888888887</v>
      </c>
      <c r="N341" s="122">
        <f t="shared" si="61"/>
        <v>0</v>
      </c>
      <c r="O341" s="122">
        <f t="shared" si="62"/>
        <v>0</v>
      </c>
      <c r="P341" s="122">
        <f t="shared" si="63"/>
        <v>0.51111111111111107</v>
      </c>
      <c r="Q341" s="122">
        <f t="shared" si="64"/>
        <v>0</v>
      </c>
      <c r="R341" s="122">
        <f t="shared" si="65"/>
        <v>0</v>
      </c>
    </row>
    <row r="342" spans="2:18">
      <c r="B342" s="121">
        <v>315</v>
      </c>
      <c r="C342" s="119">
        <f t="shared" si="54"/>
        <v>4967.2073646378758</v>
      </c>
      <c r="D342" s="121" t="str">
        <f t="shared" si="55"/>
        <v>Eclipse</v>
      </c>
      <c r="E342" s="121">
        <f t="shared" si="56"/>
        <v>0</v>
      </c>
      <c r="F342" s="119">
        <f t="shared" si="57"/>
        <v>204.07776640547607</v>
      </c>
      <c r="G342" s="122">
        <f t="shared" si="58"/>
        <v>0.85989354107533278</v>
      </c>
      <c r="H342" s="122">
        <f>0</f>
        <v>0</v>
      </c>
      <c r="I342" s="122">
        <f t="shared" si="66"/>
        <v>0.27</v>
      </c>
      <c r="J342" s="122">
        <f t="shared" si="66"/>
        <v>0.27</v>
      </c>
      <c r="K342" s="122">
        <f t="shared" si="66"/>
        <v>0.27</v>
      </c>
      <c r="L342" s="122">
        <f t="shared" si="66"/>
        <v>0.27</v>
      </c>
      <c r="M342" s="122">
        <f t="shared" si="60"/>
        <v>0.5</v>
      </c>
      <c r="N342" s="122">
        <f t="shared" si="61"/>
        <v>0</v>
      </c>
      <c r="O342" s="122">
        <f t="shared" si="62"/>
        <v>0</v>
      </c>
      <c r="P342" s="122">
        <f t="shared" si="63"/>
        <v>0.5</v>
      </c>
      <c r="Q342" s="122">
        <f t="shared" si="64"/>
        <v>0</v>
      </c>
      <c r="R342" s="122">
        <f t="shared" si="65"/>
        <v>0</v>
      </c>
    </row>
    <row r="343" spans="2:18">
      <c r="B343" s="121">
        <v>316</v>
      </c>
      <c r="C343" s="119">
        <f t="shared" si="54"/>
        <v>4982.9762769065674</v>
      </c>
      <c r="D343" s="121" t="str">
        <f t="shared" si="55"/>
        <v>Eclipse</v>
      </c>
      <c r="E343" s="121">
        <f t="shared" si="56"/>
        <v>0</v>
      </c>
      <c r="F343" s="119">
        <f t="shared" si="57"/>
        <v>204.07776640547607</v>
      </c>
      <c r="G343" s="122">
        <f t="shared" si="58"/>
        <v>0.85989354107533278</v>
      </c>
      <c r="H343" s="122">
        <f>0</f>
        <v>0</v>
      </c>
      <c r="I343" s="122">
        <f t="shared" si="66"/>
        <v>0.27</v>
      </c>
      <c r="J343" s="122">
        <f t="shared" si="66"/>
        <v>0.27</v>
      </c>
      <c r="K343" s="122">
        <f t="shared" si="66"/>
        <v>0.27</v>
      </c>
      <c r="L343" s="122">
        <f t="shared" si="66"/>
        <v>0.27</v>
      </c>
      <c r="M343" s="122">
        <f t="shared" si="60"/>
        <v>0.51111111111111107</v>
      </c>
      <c r="N343" s="122">
        <f t="shared" si="61"/>
        <v>0</v>
      </c>
      <c r="O343" s="122">
        <f t="shared" si="62"/>
        <v>0</v>
      </c>
      <c r="P343" s="122">
        <f t="shared" si="63"/>
        <v>0.48888888888888893</v>
      </c>
      <c r="Q343" s="122">
        <f t="shared" si="64"/>
        <v>0</v>
      </c>
      <c r="R343" s="122">
        <f t="shared" si="65"/>
        <v>0</v>
      </c>
    </row>
    <row r="344" spans="2:18">
      <c r="B344" s="121">
        <v>317</v>
      </c>
      <c r="C344" s="119">
        <f t="shared" si="54"/>
        <v>4998.7451891752589</v>
      </c>
      <c r="D344" s="121" t="str">
        <f t="shared" si="55"/>
        <v>Eclipse</v>
      </c>
      <c r="E344" s="121">
        <f t="shared" si="56"/>
        <v>0</v>
      </c>
      <c r="F344" s="119">
        <f t="shared" si="57"/>
        <v>204.07776640547607</v>
      </c>
      <c r="G344" s="122">
        <f t="shared" si="58"/>
        <v>0.85989354107533278</v>
      </c>
      <c r="H344" s="122">
        <f>0</f>
        <v>0</v>
      </c>
      <c r="I344" s="122">
        <f t="shared" si="66"/>
        <v>0.27</v>
      </c>
      <c r="J344" s="122">
        <f t="shared" si="66"/>
        <v>0.27</v>
      </c>
      <c r="K344" s="122">
        <f t="shared" si="66"/>
        <v>0.27</v>
      </c>
      <c r="L344" s="122">
        <f t="shared" si="66"/>
        <v>0.27</v>
      </c>
      <c r="M344" s="122">
        <f t="shared" si="60"/>
        <v>0.52222222222222225</v>
      </c>
      <c r="N344" s="122">
        <f t="shared" si="61"/>
        <v>0</v>
      </c>
      <c r="O344" s="122">
        <f t="shared" si="62"/>
        <v>0</v>
      </c>
      <c r="P344" s="122">
        <f t="shared" si="63"/>
        <v>0.47777777777777775</v>
      </c>
      <c r="Q344" s="122">
        <f t="shared" si="64"/>
        <v>0</v>
      </c>
      <c r="R344" s="122">
        <f t="shared" si="65"/>
        <v>0</v>
      </c>
    </row>
    <row r="345" spans="2:18">
      <c r="B345" s="121">
        <v>318</v>
      </c>
      <c r="C345" s="119">
        <f t="shared" si="54"/>
        <v>5014.5141014439505</v>
      </c>
      <c r="D345" s="121" t="str">
        <f t="shared" si="55"/>
        <v>Eclipse</v>
      </c>
      <c r="E345" s="121">
        <f t="shared" si="56"/>
        <v>0</v>
      </c>
      <c r="F345" s="119">
        <f t="shared" si="57"/>
        <v>204.07776640547607</v>
      </c>
      <c r="G345" s="122">
        <f t="shared" si="58"/>
        <v>0.85989354107533278</v>
      </c>
      <c r="H345" s="122">
        <f>0</f>
        <v>0</v>
      </c>
      <c r="I345" s="122">
        <f t="shared" si="66"/>
        <v>0.27</v>
      </c>
      <c r="J345" s="122">
        <f t="shared" si="66"/>
        <v>0.27</v>
      </c>
      <c r="K345" s="122">
        <f t="shared" si="66"/>
        <v>0.27</v>
      </c>
      <c r="L345" s="122">
        <f t="shared" si="66"/>
        <v>0.27</v>
      </c>
      <c r="M345" s="122">
        <f t="shared" si="60"/>
        <v>0.53333333333333333</v>
      </c>
      <c r="N345" s="122">
        <f t="shared" si="61"/>
        <v>0</v>
      </c>
      <c r="O345" s="122">
        <f t="shared" si="62"/>
        <v>0</v>
      </c>
      <c r="P345" s="122">
        <f t="shared" si="63"/>
        <v>0.46666666666666667</v>
      </c>
      <c r="Q345" s="122">
        <f t="shared" si="64"/>
        <v>0</v>
      </c>
      <c r="R345" s="122">
        <f t="shared" si="65"/>
        <v>0</v>
      </c>
    </row>
    <row r="346" spans="2:18">
      <c r="B346" s="121">
        <v>319</v>
      </c>
      <c r="C346" s="119">
        <f t="shared" si="54"/>
        <v>5030.283013712643</v>
      </c>
      <c r="D346" s="121" t="str">
        <f t="shared" si="55"/>
        <v>Eclipse</v>
      </c>
      <c r="E346" s="121">
        <f t="shared" si="56"/>
        <v>0</v>
      </c>
      <c r="F346" s="119">
        <f t="shared" si="57"/>
        <v>204.07776640547607</v>
      </c>
      <c r="G346" s="122">
        <f t="shared" si="58"/>
        <v>0.85989354107533278</v>
      </c>
      <c r="H346" s="122">
        <f>0</f>
        <v>0</v>
      </c>
      <c r="I346" s="122">
        <f t="shared" si="66"/>
        <v>0.27</v>
      </c>
      <c r="J346" s="122">
        <f t="shared" si="66"/>
        <v>0.27</v>
      </c>
      <c r="K346" s="122">
        <f t="shared" si="66"/>
        <v>0.27</v>
      </c>
      <c r="L346" s="122">
        <f t="shared" si="66"/>
        <v>0.27</v>
      </c>
      <c r="M346" s="122">
        <f t="shared" si="60"/>
        <v>0.5444444444444444</v>
      </c>
      <c r="N346" s="122">
        <f t="shared" si="61"/>
        <v>0</v>
      </c>
      <c r="O346" s="122">
        <f t="shared" si="62"/>
        <v>0</v>
      </c>
      <c r="P346" s="122">
        <f t="shared" si="63"/>
        <v>0.4555555555555556</v>
      </c>
      <c r="Q346" s="122">
        <f t="shared" si="64"/>
        <v>0</v>
      </c>
      <c r="R346" s="122">
        <f t="shared" si="65"/>
        <v>0</v>
      </c>
    </row>
    <row r="347" spans="2:18">
      <c r="B347" s="121">
        <v>320</v>
      </c>
      <c r="C347" s="119">
        <f t="shared" si="54"/>
        <v>5046.0519259813336</v>
      </c>
      <c r="D347" s="121" t="str">
        <f t="shared" si="55"/>
        <v>Eclipse</v>
      </c>
      <c r="E347" s="121">
        <f t="shared" si="56"/>
        <v>0</v>
      </c>
      <c r="F347" s="119">
        <f t="shared" si="57"/>
        <v>204.07776640547607</v>
      </c>
      <c r="G347" s="122">
        <f t="shared" si="58"/>
        <v>0.85989354107533278</v>
      </c>
      <c r="H347" s="122">
        <f>0</f>
        <v>0</v>
      </c>
      <c r="I347" s="122">
        <f t="shared" si="66"/>
        <v>0.27</v>
      </c>
      <c r="J347" s="122">
        <f t="shared" si="66"/>
        <v>0.27</v>
      </c>
      <c r="K347" s="122">
        <f t="shared" si="66"/>
        <v>0.27</v>
      </c>
      <c r="L347" s="122">
        <f t="shared" si="66"/>
        <v>0.27</v>
      </c>
      <c r="M347" s="122">
        <f t="shared" si="60"/>
        <v>0.55555555555555558</v>
      </c>
      <c r="N347" s="122">
        <f t="shared" si="61"/>
        <v>0</v>
      </c>
      <c r="O347" s="122">
        <f t="shared" si="62"/>
        <v>0</v>
      </c>
      <c r="P347" s="122">
        <f t="shared" si="63"/>
        <v>0.44444444444444442</v>
      </c>
      <c r="Q347" s="122">
        <f t="shared" si="64"/>
        <v>0</v>
      </c>
      <c r="R347" s="122">
        <f t="shared" si="65"/>
        <v>0</v>
      </c>
    </row>
    <row r="348" spans="2:18">
      <c r="B348" s="121">
        <v>321</v>
      </c>
      <c r="C348" s="119">
        <f t="shared" ref="C348:C387" si="67">$C$14*B348/360</f>
        <v>5061.8208382500261</v>
      </c>
      <c r="D348" s="121" t="str">
        <f t="shared" ref="D348:D387" si="68">IF(C348&lt;($C$15/2),"Eclipse",IF(C348&gt;($C$14-($C$15/2)),"Eclipse","Sun"))</f>
        <v>Eclipse</v>
      </c>
      <c r="E348" s="121">
        <f t="shared" ref="E348:E387" si="69">IF(D348="Sun",$G$13,0)</f>
        <v>0</v>
      </c>
      <c r="F348" s="119">
        <f t="shared" ref="F348:F387" si="70">IF(D348="Sun",$G$14+$G$15*$G$13,$G$14)</f>
        <v>204.07776640547607</v>
      </c>
      <c r="G348" s="122">
        <f t="shared" ref="G348:G387" si="71">$C$18</f>
        <v>0.85989354107533278</v>
      </c>
      <c r="H348" s="122">
        <f>0</f>
        <v>0</v>
      </c>
      <c r="I348" s="122">
        <f t="shared" ref="I348:L387" si="72">$C$19</f>
        <v>0.27</v>
      </c>
      <c r="J348" s="122">
        <f t="shared" si="72"/>
        <v>0.27</v>
      </c>
      <c r="K348" s="122">
        <f t="shared" si="72"/>
        <v>0.27</v>
      </c>
      <c r="L348" s="122">
        <f t="shared" si="72"/>
        <v>0.27</v>
      </c>
      <c r="M348" s="122">
        <f t="shared" ref="M348:M387" si="73">IF(B348&lt;90,1-(B348/90),IF(B348&lt;180,0,IF(B348&lt;270,0,((B348-270)/90))))</f>
        <v>0.56666666666666665</v>
      </c>
      <c r="N348" s="122">
        <f t="shared" ref="N348:N387" si="74">IF(B348&lt;90,0,IF(B348&lt;180,(B348-90)/90,IF(B348&lt;270,1-((B348-180)/90),0)))</f>
        <v>0</v>
      </c>
      <c r="O348" s="122">
        <f t="shared" ref="O348:O387" si="75">IF(B348&lt;90,B348/90,IF(B348&lt;180,1-((B348-90)/90),IF(B348&lt;270,0,0)))</f>
        <v>0</v>
      </c>
      <c r="P348" s="122">
        <f t="shared" ref="P348:P387" si="76">IF(B348&lt;90,0,IF(B348&lt;180,0,IF(B348&lt;270,(B348-180)/90,1-((B348-270)/90))))</f>
        <v>0.43333333333333335</v>
      </c>
      <c r="Q348" s="122">
        <f t="shared" ref="Q348:Q387" si="77">IF(B348&lt;90,0,IF(B348&lt;180,0,IF(B348&lt;270,0,0)))</f>
        <v>0</v>
      </c>
      <c r="R348" s="122">
        <f t="shared" ref="R348:R387" si="78">IF(B348&lt;90,0,IF(B348&lt;180,0,IF(B348&lt;270,0,0)))</f>
        <v>0</v>
      </c>
    </row>
    <row r="349" spans="2:18">
      <c r="B349" s="121">
        <v>322</v>
      </c>
      <c r="C349" s="119">
        <f t="shared" si="67"/>
        <v>5077.5897505187168</v>
      </c>
      <c r="D349" s="121" t="str">
        <f t="shared" si="68"/>
        <v>Eclipse</v>
      </c>
      <c r="E349" s="121">
        <f t="shared" si="69"/>
        <v>0</v>
      </c>
      <c r="F349" s="119">
        <f t="shared" si="70"/>
        <v>204.07776640547607</v>
      </c>
      <c r="G349" s="122">
        <f t="shared" si="71"/>
        <v>0.85989354107533278</v>
      </c>
      <c r="H349" s="122">
        <f>0</f>
        <v>0</v>
      </c>
      <c r="I349" s="122">
        <f t="shared" si="72"/>
        <v>0.27</v>
      </c>
      <c r="J349" s="122">
        <f t="shared" si="72"/>
        <v>0.27</v>
      </c>
      <c r="K349" s="122">
        <f t="shared" si="72"/>
        <v>0.27</v>
      </c>
      <c r="L349" s="122">
        <f t="shared" si="72"/>
        <v>0.27</v>
      </c>
      <c r="M349" s="122">
        <f t="shared" si="73"/>
        <v>0.57777777777777772</v>
      </c>
      <c r="N349" s="122">
        <f t="shared" si="74"/>
        <v>0</v>
      </c>
      <c r="O349" s="122">
        <f t="shared" si="75"/>
        <v>0</v>
      </c>
      <c r="P349" s="122">
        <f t="shared" si="76"/>
        <v>0.42222222222222228</v>
      </c>
      <c r="Q349" s="122">
        <f t="shared" si="77"/>
        <v>0</v>
      </c>
      <c r="R349" s="122">
        <f t="shared" si="78"/>
        <v>0</v>
      </c>
    </row>
    <row r="350" spans="2:18">
      <c r="B350" s="121">
        <v>323</v>
      </c>
      <c r="C350" s="119">
        <f t="shared" si="67"/>
        <v>5093.3586627874092</v>
      </c>
      <c r="D350" s="121" t="str">
        <f t="shared" si="68"/>
        <v>Eclipse</v>
      </c>
      <c r="E350" s="121">
        <f t="shared" si="69"/>
        <v>0</v>
      </c>
      <c r="F350" s="119">
        <f t="shared" si="70"/>
        <v>204.07776640547607</v>
      </c>
      <c r="G350" s="122">
        <f t="shared" si="71"/>
        <v>0.85989354107533278</v>
      </c>
      <c r="H350" s="122">
        <f>0</f>
        <v>0</v>
      </c>
      <c r="I350" s="122">
        <f t="shared" si="72"/>
        <v>0.27</v>
      </c>
      <c r="J350" s="122">
        <f t="shared" si="72"/>
        <v>0.27</v>
      </c>
      <c r="K350" s="122">
        <f t="shared" si="72"/>
        <v>0.27</v>
      </c>
      <c r="L350" s="122">
        <f t="shared" si="72"/>
        <v>0.27</v>
      </c>
      <c r="M350" s="122">
        <f t="shared" si="73"/>
        <v>0.58888888888888891</v>
      </c>
      <c r="N350" s="122">
        <f t="shared" si="74"/>
        <v>0</v>
      </c>
      <c r="O350" s="122">
        <f t="shared" si="75"/>
        <v>0</v>
      </c>
      <c r="P350" s="122">
        <f t="shared" si="76"/>
        <v>0.41111111111111109</v>
      </c>
      <c r="Q350" s="122">
        <f t="shared" si="77"/>
        <v>0</v>
      </c>
      <c r="R350" s="122">
        <f t="shared" si="78"/>
        <v>0</v>
      </c>
    </row>
    <row r="351" spans="2:18">
      <c r="B351" s="121">
        <v>324</v>
      </c>
      <c r="C351" s="119">
        <f t="shared" si="67"/>
        <v>5109.1275750561008</v>
      </c>
      <c r="D351" s="121" t="str">
        <f t="shared" si="68"/>
        <v>Eclipse</v>
      </c>
      <c r="E351" s="121">
        <f t="shared" si="69"/>
        <v>0</v>
      </c>
      <c r="F351" s="119">
        <f t="shared" si="70"/>
        <v>204.07776640547607</v>
      </c>
      <c r="G351" s="122">
        <f t="shared" si="71"/>
        <v>0.85989354107533278</v>
      </c>
      <c r="H351" s="122">
        <f>0</f>
        <v>0</v>
      </c>
      <c r="I351" s="122">
        <f t="shared" si="72"/>
        <v>0.27</v>
      </c>
      <c r="J351" s="122">
        <f t="shared" si="72"/>
        <v>0.27</v>
      </c>
      <c r="K351" s="122">
        <f t="shared" si="72"/>
        <v>0.27</v>
      </c>
      <c r="L351" s="122">
        <f t="shared" si="72"/>
        <v>0.27</v>
      </c>
      <c r="M351" s="122">
        <f t="shared" si="73"/>
        <v>0.6</v>
      </c>
      <c r="N351" s="122">
        <f t="shared" si="74"/>
        <v>0</v>
      </c>
      <c r="O351" s="122">
        <f t="shared" si="75"/>
        <v>0</v>
      </c>
      <c r="P351" s="122">
        <f t="shared" si="76"/>
        <v>0.4</v>
      </c>
      <c r="Q351" s="122">
        <f t="shared" si="77"/>
        <v>0</v>
      </c>
      <c r="R351" s="122">
        <f t="shared" si="78"/>
        <v>0</v>
      </c>
    </row>
    <row r="352" spans="2:18">
      <c r="B352" s="121">
        <v>325</v>
      </c>
      <c r="C352" s="119">
        <f t="shared" si="67"/>
        <v>5124.8964873247924</v>
      </c>
      <c r="D352" s="121" t="str">
        <f t="shared" si="68"/>
        <v>Eclipse</v>
      </c>
      <c r="E352" s="121">
        <f t="shared" si="69"/>
        <v>0</v>
      </c>
      <c r="F352" s="119">
        <f t="shared" si="70"/>
        <v>204.07776640547607</v>
      </c>
      <c r="G352" s="122">
        <f t="shared" si="71"/>
        <v>0.85989354107533278</v>
      </c>
      <c r="H352" s="122">
        <f>0</f>
        <v>0</v>
      </c>
      <c r="I352" s="122">
        <f t="shared" si="72"/>
        <v>0.27</v>
      </c>
      <c r="J352" s="122">
        <f t="shared" si="72"/>
        <v>0.27</v>
      </c>
      <c r="K352" s="122">
        <f t="shared" si="72"/>
        <v>0.27</v>
      </c>
      <c r="L352" s="122">
        <f t="shared" si="72"/>
        <v>0.27</v>
      </c>
      <c r="M352" s="122">
        <f t="shared" si="73"/>
        <v>0.61111111111111116</v>
      </c>
      <c r="N352" s="122">
        <f t="shared" si="74"/>
        <v>0</v>
      </c>
      <c r="O352" s="122">
        <f t="shared" si="75"/>
        <v>0</v>
      </c>
      <c r="P352" s="122">
        <f t="shared" si="76"/>
        <v>0.38888888888888884</v>
      </c>
      <c r="Q352" s="122">
        <f t="shared" si="77"/>
        <v>0</v>
      </c>
      <c r="R352" s="122">
        <f t="shared" si="78"/>
        <v>0</v>
      </c>
    </row>
    <row r="353" spans="2:18">
      <c r="B353" s="121">
        <v>326</v>
      </c>
      <c r="C353" s="119">
        <f t="shared" si="67"/>
        <v>5140.6653995934839</v>
      </c>
      <c r="D353" s="121" t="str">
        <f t="shared" si="68"/>
        <v>Eclipse</v>
      </c>
      <c r="E353" s="121">
        <f t="shared" si="69"/>
        <v>0</v>
      </c>
      <c r="F353" s="119">
        <f t="shared" si="70"/>
        <v>204.07776640547607</v>
      </c>
      <c r="G353" s="122">
        <f t="shared" si="71"/>
        <v>0.85989354107533278</v>
      </c>
      <c r="H353" s="122">
        <f>0</f>
        <v>0</v>
      </c>
      <c r="I353" s="122">
        <f t="shared" si="72"/>
        <v>0.27</v>
      </c>
      <c r="J353" s="122">
        <f t="shared" si="72"/>
        <v>0.27</v>
      </c>
      <c r="K353" s="122">
        <f t="shared" si="72"/>
        <v>0.27</v>
      </c>
      <c r="L353" s="122">
        <f t="shared" si="72"/>
        <v>0.27</v>
      </c>
      <c r="M353" s="122">
        <f t="shared" si="73"/>
        <v>0.62222222222222223</v>
      </c>
      <c r="N353" s="122">
        <f t="shared" si="74"/>
        <v>0</v>
      </c>
      <c r="O353" s="122">
        <f t="shared" si="75"/>
        <v>0</v>
      </c>
      <c r="P353" s="122">
        <f t="shared" si="76"/>
        <v>0.37777777777777777</v>
      </c>
      <c r="Q353" s="122">
        <f t="shared" si="77"/>
        <v>0</v>
      </c>
      <c r="R353" s="122">
        <f t="shared" si="78"/>
        <v>0</v>
      </c>
    </row>
    <row r="354" spans="2:18">
      <c r="B354" s="121">
        <v>327</v>
      </c>
      <c r="C354" s="119">
        <f t="shared" si="67"/>
        <v>5156.4343118621755</v>
      </c>
      <c r="D354" s="121" t="str">
        <f t="shared" si="68"/>
        <v>Eclipse</v>
      </c>
      <c r="E354" s="121">
        <f t="shared" si="69"/>
        <v>0</v>
      </c>
      <c r="F354" s="119">
        <f t="shared" si="70"/>
        <v>204.07776640547607</v>
      </c>
      <c r="G354" s="122">
        <f t="shared" si="71"/>
        <v>0.85989354107533278</v>
      </c>
      <c r="H354" s="122">
        <f>0</f>
        <v>0</v>
      </c>
      <c r="I354" s="122">
        <f t="shared" si="72"/>
        <v>0.27</v>
      </c>
      <c r="J354" s="122">
        <f t="shared" si="72"/>
        <v>0.27</v>
      </c>
      <c r="K354" s="122">
        <f t="shared" si="72"/>
        <v>0.27</v>
      </c>
      <c r="L354" s="122">
        <f t="shared" si="72"/>
        <v>0.27</v>
      </c>
      <c r="M354" s="122">
        <f t="shared" si="73"/>
        <v>0.6333333333333333</v>
      </c>
      <c r="N354" s="122">
        <f t="shared" si="74"/>
        <v>0</v>
      </c>
      <c r="O354" s="122">
        <f t="shared" si="75"/>
        <v>0</v>
      </c>
      <c r="P354" s="122">
        <f t="shared" si="76"/>
        <v>0.3666666666666667</v>
      </c>
      <c r="Q354" s="122">
        <f t="shared" si="77"/>
        <v>0</v>
      </c>
      <c r="R354" s="122">
        <f t="shared" si="78"/>
        <v>0</v>
      </c>
    </row>
    <row r="355" spans="2:18">
      <c r="B355" s="121">
        <v>328</v>
      </c>
      <c r="C355" s="119">
        <f t="shared" si="67"/>
        <v>5172.2032241308671</v>
      </c>
      <c r="D355" s="121" t="str">
        <f t="shared" si="68"/>
        <v>Eclipse</v>
      </c>
      <c r="E355" s="121">
        <f t="shared" si="69"/>
        <v>0</v>
      </c>
      <c r="F355" s="119">
        <f t="shared" si="70"/>
        <v>204.07776640547607</v>
      </c>
      <c r="G355" s="122">
        <f t="shared" si="71"/>
        <v>0.85989354107533278</v>
      </c>
      <c r="H355" s="122">
        <f>0</f>
        <v>0</v>
      </c>
      <c r="I355" s="122">
        <f t="shared" si="72"/>
        <v>0.27</v>
      </c>
      <c r="J355" s="122">
        <f t="shared" si="72"/>
        <v>0.27</v>
      </c>
      <c r="K355" s="122">
        <f t="shared" si="72"/>
        <v>0.27</v>
      </c>
      <c r="L355" s="122">
        <f t="shared" si="72"/>
        <v>0.27</v>
      </c>
      <c r="M355" s="122">
        <f t="shared" si="73"/>
        <v>0.64444444444444449</v>
      </c>
      <c r="N355" s="122">
        <f t="shared" si="74"/>
        <v>0</v>
      </c>
      <c r="O355" s="122">
        <f t="shared" si="75"/>
        <v>0</v>
      </c>
      <c r="P355" s="122">
        <f t="shared" si="76"/>
        <v>0.35555555555555551</v>
      </c>
      <c r="Q355" s="122">
        <f t="shared" si="77"/>
        <v>0</v>
      </c>
      <c r="R355" s="122">
        <f t="shared" si="78"/>
        <v>0</v>
      </c>
    </row>
    <row r="356" spans="2:18">
      <c r="B356" s="121">
        <v>329</v>
      </c>
      <c r="C356" s="119">
        <f t="shared" si="67"/>
        <v>5187.9721363995595</v>
      </c>
      <c r="D356" s="121" t="str">
        <f t="shared" si="68"/>
        <v>Eclipse</v>
      </c>
      <c r="E356" s="121">
        <f t="shared" si="69"/>
        <v>0</v>
      </c>
      <c r="F356" s="119">
        <f t="shared" si="70"/>
        <v>204.07776640547607</v>
      </c>
      <c r="G356" s="122">
        <f t="shared" si="71"/>
        <v>0.85989354107533278</v>
      </c>
      <c r="H356" s="122">
        <f>0</f>
        <v>0</v>
      </c>
      <c r="I356" s="122">
        <f t="shared" si="72"/>
        <v>0.27</v>
      </c>
      <c r="J356" s="122">
        <f t="shared" si="72"/>
        <v>0.27</v>
      </c>
      <c r="K356" s="122">
        <f t="shared" si="72"/>
        <v>0.27</v>
      </c>
      <c r="L356" s="122">
        <f t="shared" si="72"/>
        <v>0.27</v>
      </c>
      <c r="M356" s="122">
        <f t="shared" si="73"/>
        <v>0.65555555555555556</v>
      </c>
      <c r="N356" s="122">
        <f t="shared" si="74"/>
        <v>0</v>
      </c>
      <c r="O356" s="122">
        <f t="shared" si="75"/>
        <v>0</v>
      </c>
      <c r="P356" s="122">
        <f t="shared" si="76"/>
        <v>0.34444444444444444</v>
      </c>
      <c r="Q356" s="122">
        <f t="shared" si="77"/>
        <v>0</v>
      </c>
      <c r="R356" s="122">
        <f t="shared" si="78"/>
        <v>0</v>
      </c>
    </row>
    <row r="357" spans="2:18">
      <c r="B357" s="121">
        <v>330</v>
      </c>
      <c r="C357" s="119">
        <f t="shared" si="67"/>
        <v>5203.7410486682502</v>
      </c>
      <c r="D357" s="121" t="str">
        <f t="shared" si="68"/>
        <v>Eclipse</v>
      </c>
      <c r="E357" s="121">
        <f t="shared" si="69"/>
        <v>0</v>
      </c>
      <c r="F357" s="119">
        <f t="shared" si="70"/>
        <v>204.07776640547607</v>
      </c>
      <c r="G357" s="122">
        <f t="shared" si="71"/>
        <v>0.85989354107533278</v>
      </c>
      <c r="H357" s="122">
        <f>0</f>
        <v>0</v>
      </c>
      <c r="I357" s="122">
        <f t="shared" si="72"/>
        <v>0.27</v>
      </c>
      <c r="J357" s="122">
        <f t="shared" si="72"/>
        <v>0.27</v>
      </c>
      <c r="K357" s="122">
        <f t="shared" si="72"/>
        <v>0.27</v>
      </c>
      <c r="L357" s="122">
        <f t="shared" si="72"/>
        <v>0.27</v>
      </c>
      <c r="M357" s="122">
        <f t="shared" si="73"/>
        <v>0.66666666666666663</v>
      </c>
      <c r="N357" s="122">
        <f t="shared" si="74"/>
        <v>0</v>
      </c>
      <c r="O357" s="122">
        <f t="shared" si="75"/>
        <v>0</v>
      </c>
      <c r="P357" s="122">
        <f t="shared" si="76"/>
        <v>0.33333333333333337</v>
      </c>
      <c r="Q357" s="122">
        <f t="shared" si="77"/>
        <v>0</v>
      </c>
      <c r="R357" s="122">
        <f t="shared" si="78"/>
        <v>0</v>
      </c>
    </row>
    <row r="358" spans="2:18">
      <c r="B358" s="121">
        <v>331</v>
      </c>
      <c r="C358" s="119">
        <f t="shared" si="67"/>
        <v>5219.5099609369427</v>
      </c>
      <c r="D358" s="121" t="str">
        <f t="shared" si="68"/>
        <v>Eclipse</v>
      </c>
      <c r="E358" s="121">
        <f t="shared" si="69"/>
        <v>0</v>
      </c>
      <c r="F358" s="119">
        <f t="shared" si="70"/>
        <v>204.07776640547607</v>
      </c>
      <c r="G358" s="122">
        <f t="shared" si="71"/>
        <v>0.85989354107533278</v>
      </c>
      <c r="H358" s="122">
        <f>0</f>
        <v>0</v>
      </c>
      <c r="I358" s="122">
        <f t="shared" si="72"/>
        <v>0.27</v>
      </c>
      <c r="J358" s="122">
        <f t="shared" si="72"/>
        <v>0.27</v>
      </c>
      <c r="K358" s="122">
        <f t="shared" si="72"/>
        <v>0.27</v>
      </c>
      <c r="L358" s="122">
        <f t="shared" si="72"/>
        <v>0.27</v>
      </c>
      <c r="M358" s="122">
        <f t="shared" si="73"/>
        <v>0.67777777777777781</v>
      </c>
      <c r="N358" s="122">
        <f t="shared" si="74"/>
        <v>0</v>
      </c>
      <c r="O358" s="122">
        <f t="shared" si="75"/>
        <v>0</v>
      </c>
      <c r="P358" s="122">
        <f t="shared" si="76"/>
        <v>0.32222222222222219</v>
      </c>
      <c r="Q358" s="122">
        <f t="shared" si="77"/>
        <v>0</v>
      </c>
      <c r="R358" s="122">
        <f t="shared" si="78"/>
        <v>0</v>
      </c>
    </row>
    <row r="359" spans="2:18">
      <c r="B359" s="121">
        <v>332</v>
      </c>
      <c r="C359" s="119">
        <f t="shared" si="67"/>
        <v>5235.2788732056342</v>
      </c>
      <c r="D359" s="121" t="str">
        <f t="shared" si="68"/>
        <v>Eclipse</v>
      </c>
      <c r="E359" s="121">
        <f t="shared" si="69"/>
        <v>0</v>
      </c>
      <c r="F359" s="119">
        <f t="shared" si="70"/>
        <v>204.07776640547607</v>
      </c>
      <c r="G359" s="122">
        <f t="shared" si="71"/>
        <v>0.85989354107533278</v>
      </c>
      <c r="H359" s="122">
        <f>0</f>
        <v>0</v>
      </c>
      <c r="I359" s="122">
        <f t="shared" si="72"/>
        <v>0.27</v>
      </c>
      <c r="J359" s="122">
        <f t="shared" si="72"/>
        <v>0.27</v>
      </c>
      <c r="K359" s="122">
        <f t="shared" si="72"/>
        <v>0.27</v>
      </c>
      <c r="L359" s="122">
        <f t="shared" si="72"/>
        <v>0.27</v>
      </c>
      <c r="M359" s="122">
        <f t="shared" si="73"/>
        <v>0.68888888888888888</v>
      </c>
      <c r="N359" s="122">
        <f t="shared" si="74"/>
        <v>0</v>
      </c>
      <c r="O359" s="122">
        <f t="shared" si="75"/>
        <v>0</v>
      </c>
      <c r="P359" s="122">
        <f t="shared" si="76"/>
        <v>0.31111111111111112</v>
      </c>
      <c r="Q359" s="122">
        <f t="shared" si="77"/>
        <v>0</v>
      </c>
      <c r="R359" s="122">
        <f t="shared" si="78"/>
        <v>0</v>
      </c>
    </row>
    <row r="360" spans="2:18">
      <c r="B360" s="121">
        <v>333</v>
      </c>
      <c r="C360" s="119">
        <f t="shared" si="67"/>
        <v>5251.0477854743258</v>
      </c>
      <c r="D360" s="121" t="str">
        <f t="shared" si="68"/>
        <v>Eclipse</v>
      </c>
      <c r="E360" s="121">
        <f t="shared" si="69"/>
        <v>0</v>
      </c>
      <c r="F360" s="119">
        <f t="shared" si="70"/>
        <v>204.07776640547607</v>
      </c>
      <c r="G360" s="122">
        <f t="shared" si="71"/>
        <v>0.85989354107533278</v>
      </c>
      <c r="H360" s="122">
        <f>0</f>
        <v>0</v>
      </c>
      <c r="I360" s="122">
        <f t="shared" si="72"/>
        <v>0.27</v>
      </c>
      <c r="J360" s="122">
        <f t="shared" si="72"/>
        <v>0.27</v>
      </c>
      <c r="K360" s="122">
        <f t="shared" si="72"/>
        <v>0.27</v>
      </c>
      <c r="L360" s="122">
        <f t="shared" si="72"/>
        <v>0.27</v>
      </c>
      <c r="M360" s="122">
        <f t="shared" si="73"/>
        <v>0.7</v>
      </c>
      <c r="N360" s="122">
        <f t="shared" si="74"/>
        <v>0</v>
      </c>
      <c r="O360" s="122">
        <f t="shared" si="75"/>
        <v>0</v>
      </c>
      <c r="P360" s="122">
        <f t="shared" si="76"/>
        <v>0.30000000000000004</v>
      </c>
      <c r="Q360" s="122">
        <f t="shared" si="77"/>
        <v>0</v>
      </c>
      <c r="R360" s="122">
        <f t="shared" si="78"/>
        <v>0</v>
      </c>
    </row>
    <row r="361" spans="2:18">
      <c r="B361" s="121">
        <v>334</v>
      </c>
      <c r="C361" s="119">
        <f t="shared" si="67"/>
        <v>5266.8166977430174</v>
      </c>
      <c r="D361" s="121" t="str">
        <f t="shared" si="68"/>
        <v>Eclipse</v>
      </c>
      <c r="E361" s="121">
        <f t="shared" si="69"/>
        <v>0</v>
      </c>
      <c r="F361" s="119">
        <f t="shared" si="70"/>
        <v>204.07776640547607</v>
      </c>
      <c r="G361" s="122">
        <f t="shared" si="71"/>
        <v>0.85989354107533278</v>
      </c>
      <c r="H361" s="122">
        <f>0</f>
        <v>0</v>
      </c>
      <c r="I361" s="122">
        <f t="shared" si="72"/>
        <v>0.27</v>
      </c>
      <c r="J361" s="122">
        <f t="shared" si="72"/>
        <v>0.27</v>
      </c>
      <c r="K361" s="122">
        <f t="shared" si="72"/>
        <v>0.27</v>
      </c>
      <c r="L361" s="122">
        <f t="shared" si="72"/>
        <v>0.27</v>
      </c>
      <c r="M361" s="122">
        <f t="shared" si="73"/>
        <v>0.71111111111111114</v>
      </c>
      <c r="N361" s="122">
        <f t="shared" si="74"/>
        <v>0</v>
      </c>
      <c r="O361" s="122">
        <f t="shared" si="75"/>
        <v>0</v>
      </c>
      <c r="P361" s="122">
        <f t="shared" si="76"/>
        <v>0.28888888888888886</v>
      </c>
      <c r="Q361" s="122">
        <f t="shared" si="77"/>
        <v>0</v>
      </c>
      <c r="R361" s="122">
        <f t="shared" si="78"/>
        <v>0</v>
      </c>
    </row>
    <row r="362" spans="2:18">
      <c r="B362" s="121">
        <v>335</v>
      </c>
      <c r="C362" s="119">
        <f t="shared" si="67"/>
        <v>5282.5856100117089</v>
      </c>
      <c r="D362" s="121" t="str">
        <f t="shared" si="68"/>
        <v>Eclipse</v>
      </c>
      <c r="E362" s="121">
        <f t="shared" si="69"/>
        <v>0</v>
      </c>
      <c r="F362" s="119">
        <f t="shared" si="70"/>
        <v>204.07776640547607</v>
      </c>
      <c r="G362" s="122">
        <f t="shared" si="71"/>
        <v>0.85989354107533278</v>
      </c>
      <c r="H362" s="122">
        <f>0</f>
        <v>0</v>
      </c>
      <c r="I362" s="122">
        <f t="shared" si="72"/>
        <v>0.27</v>
      </c>
      <c r="J362" s="122">
        <f t="shared" si="72"/>
        <v>0.27</v>
      </c>
      <c r="K362" s="122">
        <f t="shared" si="72"/>
        <v>0.27</v>
      </c>
      <c r="L362" s="122">
        <f t="shared" si="72"/>
        <v>0.27</v>
      </c>
      <c r="M362" s="122">
        <f t="shared" si="73"/>
        <v>0.72222222222222221</v>
      </c>
      <c r="N362" s="122">
        <f t="shared" si="74"/>
        <v>0</v>
      </c>
      <c r="O362" s="122">
        <f t="shared" si="75"/>
        <v>0</v>
      </c>
      <c r="P362" s="122">
        <f t="shared" si="76"/>
        <v>0.27777777777777779</v>
      </c>
      <c r="Q362" s="122">
        <f t="shared" si="77"/>
        <v>0</v>
      </c>
      <c r="R362" s="122">
        <f t="shared" si="78"/>
        <v>0</v>
      </c>
    </row>
    <row r="363" spans="2:18">
      <c r="B363" s="121">
        <v>336</v>
      </c>
      <c r="C363" s="119">
        <f t="shared" si="67"/>
        <v>5298.3545222804005</v>
      </c>
      <c r="D363" s="121" t="str">
        <f t="shared" si="68"/>
        <v>Eclipse</v>
      </c>
      <c r="E363" s="121">
        <f t="shared" si="69"/>
        <v>0</v>
      </c>
      <c r="F363" s="119">
        <f t="shared" si="70"/>
        <v>204.07776640547607</v>
      </c>
      <c r="G363" s="122">
        <f t="shared" si="71"/>
        <v>0.85989354107533278</v>
      </c>
      <c r="H363" s="122">
        <f>0</f>
        <v>0</v>
      </c>
      <c r="I363" s="122">
        <f t="shared" si="72"/>
        <v>0.27</v>
      </c>
      <c r="J363" s="122">
        <f t="shared" si="72"/>
        <v>0.27</v>
      </c>
      <c r="K363" s="122">
        <f t="shared" si="72"/>
        <v>0.27</v>
      </c>
      <c r="L363" s="122">
        <f t="shared" si="72"/>
        <v>0.27</v>
      </c>
      <c r="M363" s="122">
        <f t="shared" si="73"/>
        <v>0.73333333333333328</v>
      </c>
      <c r="N363" s="122">
        <f t="shared" si="74"/>
        <v>0</v>
      </c>
      <c r="O363" s="122">
        <f t="shared" si="75"/>
        <v>0</v>
      </c>
      <c r="P363" s="122">
        <f t="shared" si="76"/>
        <v>0.26666666666666672</v>
      </c>
      <c r="Q363" s="122">
        <f t="shared" si="77"/>
        <v>0</v>
      </c>
      <c r="R363" s="122">
        <f t="shared" si="78"/>
        <v>0</v>
      </c>
    </row>
    <row r="364" spans="2:18">
      <c r="B364" s="121">
        <v>337</v>
      </c>
      <c r="C364" s="119">
        <f t="shared" si="67"/>
        <v>5314.1234345490921</v>
      </c>
      <c r="D364" s="121" t="str">
        <f t="shared" si="68"/>
        <v>Eclipse</v>
      </c>
      <c r="E364" s="121">
        <f t="shared" si="69"/>
        <v>0</v>
      </c>
      <c r="F364" s="119">
        <f t="shared" si="70"/>
        <v>204.07776640547607</v>
      </c>
      <c r="G364" s="122">
        <f t="shared" si="71"/>
        <v>0.85989354107533278</v>
      </c>
      <c r="H364" s="122">
        <f>0</f>
        <v>0</v>
      </c>
      <c r="I364" s="122">
        <f t="shared" si="72"/>
        <v>0.27</v>
      </c>
      <c r="J364" s="122">
        <f t="shared" si="72"/>
        <v>0.27</v>
      </c>
      <c r="K364" s="122">
        <f t="shared" si="72"/>
        <v>0.27</v>
      </c>
      <c r="L364" s="122">
        <f t="shared" si="72"/>
        <v>0.27</v>
      </c>
      <c r="M364" s="122">
        <f t="shared" si="73"/>
        <v>0.74444444444444446</v>
      </c>
      <c r="N364" s="122">
        <f t="shared" si="74"/>
        <v>0</v>
      </c>
      <c r="O364" s="122">
        <f t="shared" si="75"/>
        <v>0</v>
      </c>
      <c r="P364" s="122">
        <f t="shared" si="76"/>
        <v>0.25555555555555554</v>
      </c>
      <c r="Q364" s="122">
        <f t="shared" si="77"/>
        <v>0</v>
      </c>
      <c r="R364" s="122">
        <f t="shared" si="78"/>
        <v>0</v>
      </c>
    </row>
    <row r="365" spans="2:18">
      <c r="B365" s="121">
        <v>338</v>
      </c>
      <c r="C365" s="119">
        <f t="shared" si="67"/>
        <v>5329.8923468177836</v>
      </c>
      <c r="D365" s="121" t="str">
        <f t="shared" si="68"/>
        <v>Eclipse</v>
      </c>
      <c r="E365" s="121">
        <f t="shared" si="69"/>
        <v>0</v>
      </c>
      <c r="F365" s="119">
        <f t="shared" si="70"/>
        <v>204.07776640547607</v>
      </c>
      <c r="G365" s="122">
        <f t="shared" si="71"/>
        <v>0.85989354107533278</v>
      </c>
      <c r="H365" s="122">
        <f>0</f>
        <v>0</v>
      </c>
      <c r="I365" s="122">
        <f t="shared" si="72"/>
        <v>0.27</v>
      </c>
      <c r="J365" s="122">
        <f t="shared" si="72"/>
        <v>0.27</v>
      </c>
      <c r="K365" s="122">
        <f t="shared" si="72"/>
        <v>0.27</v>
      </c>
      <c r="L365" s="122">
        <f t="shared" si="72"/>
        <v>0.27</v>
      </c>
      <c r="M365" s="122">
        <f t="shared" si="73"/>
        <v>0.75555555555555554</v>
      </c>
      <c r="N365" s="122">
        <f t="shared" si="74"/>
        <v>0</v>
      </c>
      <c r="O365" s="122">
        <f t="shared" si="75"/>
        <v>0</v>
      </c>
      <c r="P365" s="122">
        <f t="shared" si="76"/>
        <v>0.24444444444444446</v>
      </c>
      <c r="Q365" s="122">
        <f t="shared" si="77"/>
        <v>0</v>
      </c>
      <c r="R365" s="122">
        <f t="shared" si="78"/>
        <v>0</v>
      </c>
    </row>
    <row r="366" spans="2:18">
      <c r="B366" s="121">
        <v>339</v>
      </c>
      <c r="C366" s="119">
        <f t="shared" si="67"/>
        <v>5345.6612590864761</v>
      </c>
      <c r="D366" s="121" t="str">
        <f t="shared" si="68"/>
        <v>Eclipse</v>
      </c>
      <c r="E366" s="121">
        <f t="shared" si="69"/>
        <v>0</v>
      </c>
      <c r="F366" s="119">
        <f t="shared" si="70"/>
        <v>204.07776640547607</v>
      </c>
      <c r="G366" s="122">
        <f t="shared" si="71"/>
        <v>0.85989354107533278</v>
      </c>
      <c r="H366" s="122">
        <f>0</f>
        <v>0</v>
      </c>
      <c r="I366" s="122">
        <f t="shared" si="72"/>
        <v>0.27</v>
      </c>
      <c r="J366" s="122">
        <f t="shared" si="72"/>
        <v>0.27</v>
      </c>
      <c r="K366" s="122">
        <f t="shared" si="72"/>
        <v>0.27</v>
      </c>
      <c r="L366" s="122">
        <f t="shared" si="72"/>
        <v>0.27</v>
      </c>
      <c r="M366" s="122">
        <f t="shared" si="73"/>
        <v>0.76666666666666672</v>
      </c>
      <c r="N366" s="122">
        <f t="shared" si="74"/>
        <v>0</v>
      </c>
      <c r="O366" s="122">
        <f t="shared" si="75"/>
        <v>0</v>
      </c>
      <c r="P366" s="122">
        <f t="shared" si="76"/>
        <v>0.23333333333333328</v>
      </c>
      <c r="Q366" s="122">
        <f t="shared" si="77"/>
        <v>0</v>
      </c>
      <c r="R366" s="122">
        <f t="shared" si="78"/>
        <v>0</v>
      </c>
    </row>
    <row r="367" spans="2:18">
      <c r="B367" s="121">
        <v>340</v>
      </c>
      <c r="C367" s="119">
        <f t="shared" si="67"/>
        <v>5361.4301713551677</v>
      </c>
      <c r="D367" s="121" t="str">
        <f t="shared" si="68"/>
        <v>Eclipse</v>
      </c>
      <c r="E367" s="121">
        <f t="shared" si="69"/>
        <v>0</v>
      </c>
      <c r="F367" s="119">
        <f t="shared" si="70"/>
        <v>204.07776640547607</v>
      </c>
      <c r="G367" s="122">
        <f t="shared" si="71"/>
        <v>0.85989354107533278</v>
      </c>
      <c r="H367" s="122">
        <f>0</f>
        <v>0</v>
      </c>
      <c r="I367" s="122">
        <f t="shared" si="72"/>
        <v>0.27</v>
      </c>
      <c r="J367" s="122">
        <f t="shared" si="72"/>
        <v>0.27</v>
      </c>
      <c r="K367" s="122">
        <f t="shared" si="72"/>
        <v>0.27</v>
      </c>
      <c r="L367" s="122">
        <f t="shared" si="72"/>
        <v>0.27</v>
      </c>
      <c r="M367" s="122">
        <f t="shared" si="73"/>
        <v>0.77777777777777779</v>
      </c>
      <c r="N367" s="122">
        <f t="shared" si="74"/>
        <v>0</v>
      </c>
      <c r="O367" s="122">
        <f t="shared" si="75"/>
        <v>0</v>
      </c>
      <c r="P367" s="122">
        <f t="shared" si="76"/>
        <v>0.22222222222222221</v>
      </c>
      <c r="Q367" s="122">
        <f t="shared" si="77"/>
        <v>0</v>
      </c>
      <c r="R367" s="122">
        <f t="shared" si="78"/>
        <v>0</v>
      </c>
    </row>
    <row r="368" spans="2:18">
      <c r="B368" s="121">
        <v>341</v>
      </c>
      <c r="C368" s="119">
        <f t="shared" si="67"/>
        <v>5377.1990836238592</v>
      </c>
      <c r="D368" s="121" t="str">
        <f t="shared" si="68"/>
        <v>Eclipse</v>
      </c>
      <c r="E368" s="121">
        <f t="shared" si="69"/>
        <v>0</v>
      </c>
      <c r="F368" s="119">
        <f t="shared" si="70"/>
        <v>204.07776640547607</v>
      </c>
      <c r="G368" s="122">
        <f t="shared" si="71"/>
        <v>0.85989354107533278</v>
      </c>
      <c r="H368" s="122">
        <f>0</f>
        <v>0</v>
      </c>
      <c r="I368" s="122">
        <f t="shared" si="72"/>
        <v>0.27</v>
      </c>
      <c r="J368" s="122">
        <f t="shared" si="72"/>
        <v>0.27</v>
      </c>
      <c r="K368" s="122">
        <f t="shared" si="72"/>
        <v>0.27</v>
      </c>
      <c r="L368" s="122">
        <f t="shared" si="72"/>
        <v>0.27</v>
      </c>
      <c r="M368" s="122">
        <f t="shared" si="73"/>
        <v>0.78888888888888886</v>
      </c>
      <c r="N368" s="122">
        <f t="shared" si="74"/>
        <v>0</v>
      </c>
      <c r="O368" s="122">
        <f t="shared" si="75"/>
        <v>0</v>
      </c>
      <c r="P368" s="122">
        <f t="shared" si="76"/>
        <v>0.21111111111111114</v>
      </c>
      <c r="Q368" s="122">
        <f t="shared" si="77"/>
        <v>0</v>
      </c>
      <c r="R368" s="122">
        <f t="shared" si="78"/>
        <v>0</v>
      </c>
    </row>
    <row r="369" spans="2:18">
      <c r="B369" s="121">
        <v>342</v>
      </c>
      <c r="C369" s="119">
        <f t="shared" si="67"/>
        <v>5392.9679958925508</v>
      </c>
      <c r="D369" s="121" t="str">
        <f t="shared" si="68"/>
        <v>Eclipse</v>
      </c>
      <c r="E369" s="121">
        <f t="shared" si="69"/>
        <v>0</v>
      </c>
      <c r="F369" s="119">
        <f t="shared" si="70"/>
        <v>204.07776640547607</v>
      </c>
      <c r="G369" s="122">
        <f t="shared" si="71"/>
        <v>0.85989354107533278</v>
      </c>
      <c r="H369" s="122">
        <f>0</f>
        <v>0</v>
      </c>
      <c r="I369" s="122">
        <f t="shared" si="72"/>
        <v>0.27</v>
      </c>
      <c r="J369" s="122">
        <f t="shared" si="72"/>
        <v>0.27</v>
      </c>
      <c r="K369" s="122">
        <f t="shared" si="72"/>
        <v>0.27</v>
      </c>
      <c r="L369" s="122">
        <f t="shared" si="72"/>
        <v>0.27</v>
      </c>
      <c r="M369" s="122">
        <f t="shared" si="73"/>
        <v>0.8</v>
      </c>
      <c r="N369" s="122">
        <f t="shared" si="74"/>
        <v>0</v>
      </c>
      <c r="O369" s="122">
        <f t="shared" si="75"/>
        <v>0</v>
      </c>
      <c r="P369" s="122">
        <f t="shared" si="76"/>
        <v>0.19999999999999996</v>
      </c>
      <c r="Q369" s="122">
        <f t="shared" si="77"/>
        <v>0</v>
      </c>
      <c r="R369" s="122">
        <f t="shared" si="78"/>
        <v>0</v>
      </c>
    </row>
    <row r="370" spans="2:18">
      <c r="B370" s="121">
        <v>343</v>
      </c>
      <c r="C370" s="119">
        <f t="shared" si="67"/>
        <v>5408.7369081612424</v>
      </c>
      <c r="D370" s="121" t="str">
        <f t="shared" si="68"/>
        <v>Eclipse</v>
      </c>
      <c r="E370" s="121">
        <f t="shared" si="69"/>
        <v>0</v>
      </c>
      <c r="F370" s="119">
        <f t="shared" si="70"/>
        <v>204.07776640547607</v>
      </c>
      <c r="G370" s="122">
        <f t="shared" si="71"/>
        <v>0.85989354107533278</v>
      </c>
      <c r="H370" s="122">
        <f>0</f>
        <v>0</v>
      </c>
      <c r="I370" s="122">
        <f t="shared" si="72"/>
        <v>0.27</v>
      </c>
      <c r="J370" s="122">
        <f t="shared" si="72"/>
        <v>0.27</v>
      </c>
      <c r="K370" s="122">
        <f t="shared" si="72"/>
        <v>0.27</v>
      </c>
      <c r="L370" s="122">
        <f t="shared" si="72"/>
        <v>0.27</v>
      </c>
      <c r="M370" s="122">
        <f t="shared" si="73"/>
        <v>0.81111111111111112</v>
      </c>
      <c r="N370" s="122">
        <f t="shared" si="74"/>
        <v>0</v>
      </c>
      <c r="O370" s="122">
        <f t="shared" si="75"/>
        <v>0</v>
      </c>
      <c r="P370" s="122">
        <f t="shared" si="76"/>
        <v>0.18888888888888888</v>
      </c>
      <c r="Q370" s="122">
        <f t="shared" si="77"/>
        <v>0</v>
      </c>
      <c r="R370" s="122">
        <f t="shared" si="78"/>
        <v>0</v>
      </c>
    </row>
    <row r="371" spans="2:18">
      <c r="B371" s="121">
        <v>344</v>
      </c>
      <c r="C371" s="119">
        <f t="shared" si="67"/>
        <v>5424.5058204299339</v>
      </c>
      <c r="D371" s="121" t="str">
        <f t="shared" si="68"/>
        <v>Eclipse</v>
      </c>
      <c r="E371" s="121">
        <f t="shared" si="69"/>
        <v>0</v>
      </c>
      <c r="F371" s="119">
        <f t="shared" si="70"/>
        <v>204.07776640547607</v>
      </c>
      <c r="G371" s="122">
        <f t="shared" si="71"/>
        <v>0.85989354107533278</v>
      </c>
      <c r="H371" s="122">
        <f>0</f>
        <v>0</v>
      </c>
      <c r="I371" s="122">
        <f t="shared" si="72"/>
        <v>0.27</v>
      </c>
      <c r="J371" s="122">
        <f t="shared" si="72"/>
        <v>0.27</v>
      </c>
      <c r="K371" s="122">
        <f t="shared" si="72"/>
        <v>0.27</v>
      </c>
      <c r="L371" s="122">
        <f t="shared" si="72"/>
        <v>0.27</v>
      </c>
      <c r="M371" s="122">
        <f t="shared" si="73"/>
        <v>0.82222222222222219</v>
      </c>
      <c r="N371" s="122">
        <f t="shared" si="74"/>
        <v>0</v>
      </c>
      <c r="O371" s="122">
        <f t="shared" si="75"/>
        <v>0</v>
      </c>
      <c r="P371" s="122">
        <f t="shared" si="76"/>
        <v>0.17777777777777781</v>
      </c>
      <c r="Q371" s="122">
        <f t="shared" si="77"/>
        <v>0</v>
      </c>
      <c r="R371" s="122">
        <f t="shared" si="78"/>
        <v>0</v>
      </c>
    </row>
    <row r="372" spans="2:18">
      <c r="B372" s="121">
        <v>345</v>
      </c>
      <c r="C372" s="119">
        <f t="shared" si="67"/>
        <v>5440.2747326986255</v>
      </c>
      <c r="D372" s="121" t="str">
        <f t="shared" si="68"/>
        <v>Eclipse</v>
      </c>
      <c r="E372" s="121">
        <f t="shared" si="69"/>
        <v>0</v>
      </c>
      <c r="F372" s="119">
        <f t="shared" si="70"/>
        <v>204.07776640547607</v>
      </c>
      <c r="G372" s="122">
        <f t="shared" si="71"/>
        <v>0.85989354107533278</v>
      </c>
      <c r="H372" s="122">
        <f>0</f>
        <v>0</v>
      </c>
      <c r="I372" s="122">
        <f t="shared" si="72"/>
        <v>0.27</v>
      </c>
      <c r="J372" s="122">
        <f t="shared" si="72"/>
        <v>0.27</v>
      </c>
      <c r="K372" s="122">
        <f t="shared" si="72"/>
        <v>0.27</v>
      </c>
      <c r="L372" s="122">
        <f t="shared" si="72"/>
        <v>0.27</v>
      </c>
      <c r="M372" s="122">
        <f t="shared" si="73"/>
        <v>0.83333333333333337</v>
      </c>
      <c r="N372" s="122">
        <f t="shared" si="74"/>
        <v>0</v>
      </c>
      <c r="O372" s="122">
        <f t="shared" si="75"/>
        <v>0</v>
      </c>
      <c r="P372" s="122">
        <f t="shared" si="76"/>
        <v>0.16666666666666663</v>
      </c>
      <c r="Q372" s="122">
        <f t="shared" si="77"/>
        <v>0</v>
      </c>
      <c r="R372" s="122">
        <f t="shared" si="78"/>
        <v>0</v>
      </c>
    </row>
    <row r="373" spans="2:18">
      <c r="B373" s="121">
        <v>346</v>
      </c>
      <c r="C373" s="119">
        <f t="shared" si="67"/>
        <v>5456.043644967318</v>
      </c>
      <c r="D373" s="121" t="str">
        <f t="shared" si="68"/>
        <v>Eclipse</v>
      </c>
      <c r="E373" s="121">
        <f t="shared" si="69"/>
        <v>0</v>
      </c>
      <c r="F373" s="119">
        <f t="shared" si="70"/>
        <v>204.07776640547607</v>
      </c>
      <c r="G373" s="122">
        <f t="shared" si="71"/>
        <v>0.85989354107533278</v>
      </c>
      <c r="H373" s="122">
        <f>0</f>
        <v>0</v>
      </c>
      <c r="I373" s="122">
        <f t="shared" si="72"/>
        <v>0.27</v>
      </c>
      <c r="J373" s="122">
        <f t="shared" si="72"/>
        <v>0.27</v>
      </c>
      <c r="K373" s="122">
        <f t="shared" si="72"/>
        <v>0.27</v>
      </c>
      <c r="L373" s="122">
        <f t="shared" si="72"/>
        <v>0.27</v>
      </c>
      <c r="M373" s="122">
        <f t="shared" si="73"/>
        <v>0.84444444444444444</v>
      </c>
      <c r="N373" s="122">
        <f t="shared" si="74"/>
        <v>0</v>
      </c>
      <c r="O373" s="122">
        <f t="shared" si="75"/>
        <v>0</v>
      </c>
      <c r="P373" s="122">
        <f t="shared" si="76"/>
        <v>0.15555555555555556</v>
      </c>
      <c r="Q373" s="122">
        <f t="shared" si="77"/>
        <v>0</v>
      </c>
      <c r="R373" s="122">
        <f t="shared" si="78"/>
        <v>0</v>
      </c>
    </row>
    <row r="374" spans="2:18">
      <c r="B374" s="121">
        <v>347</v>
      </c>
      <c r="C374" s="119">
        <f t="shared" si="67"/>
        <v>5471.8125572360086</v>
      </c>
      <c r="D374" s="121" t="str">
        <f t="shared" si="68"/>
        <v>Eclipse</v>
      </c>
      <c r="E374" s="121">
        <f t="shared" si="69"/>
        <v>0</v>
      </c>
      <c r="F374" s="119">
        <f t="shared" si="70"/>
        <v>204.07776640547607</v>
      </c>
      <c r="G374" s="122">
        <f t="shared" si="71"/>
        <v>0.85989354107533278</v>
      </c>
      <c r="H374" s="122">
        <f>0</f>
        <v>0</v>
      </c>
      <c r="I374" s="122">
        <f t="shared" si="72"/>
        <v>0.27</v>
      </c>
      <c r="J374" s="122">
        <f t="shared" si="72"/>
        <v>0.27</v>
      </c>
      <c r="K374" s="122">
        <f t="shared" si="72"/>
        <v>0.27</v>
      </c>
      <c r="L374" s="122">
        <f t="shared" si="72"/>
        <v>0.27</v>
      </c>
      <c r="M374" s="122">
        <f t="shared" si="73"/>
        <v>0.85555555555555551</v>
      </c>
      <c r="N374" s="122">
        <f t="shared" si="74"/>
        <v>0</v>
      </c>
      <c r="O374" s="122">
        <f t="shared" si="75"/>
        <v>0</v>
      </c>
      <c r="P374" s="122">
        <f t="shared" si="76"/>
        <v>0.14444444444444449</v>
      </c>
      <c r="Q374" s="122">
        <f t="shared" si="77"/>
        <v>0</v>
      </c>
      <c r="R374" s="122">
        <f t="shared" si="78"/>
        <v>0</v>
      </c>
    </row>
    <row r="375" spans="2:18">
      <c r="B375" s="121">
        <v>348</v>
      </c>
      <c r="C375" s="119">
        <f t="shared" si="67"/>
        <v>5487.5814695047011</v>
      </c>
      <c r="D375" s="121" t="str">
        <f t="shared" si="68"/>
        <v>Eclipse</v>
      </c>
      <c r="E375" s="121">
        <f t="shared" si="69"/>
        <v>0</v>
      </c>
      <c r="F375" s="119">
        <f t="shared" si="70"/>
        <v>204.07776640547607</v>
      </c>
      <c r="G375" s="122">
        <f t="shared" si="71"/>
        <v>0.85989354107533278</v>
      </c>
      <c r="H375" s="122">
        <f>0</f>
        <v>0</v>
      </c>
      <c r="I375" s="122">
        <f t="shared" si="72"/>
        <v>0.27</v>
      </c>
      <c r="J375" s="122">
        <f t="shared" si="72"/>
        <v>0.27</v>
      </c>
      <c r="K375" s="122">
        <f t="shared" si="72"/>
        <v>0.27</v>
      </c>
      <c r="L375" s="122">
        <f t="shared" si="72"/>
        <v>0.27</v>
      </c>
      <c r="M375" s="122">
        <f t="shared" si="73"/>
        <v>0.8666666666666667</v>
      </c>
      <c r="N375" s="122">
        <f t="shared" si="74"/>
        <v>0</v>
      </c>
      <c r="O375" s="122">
        <f t="shared" si="75"/>
        <v>0</v>
      </c>
      <c r="P375" s="122">
        <f t="shared" si="76"/>
        <v>0.1333333333333333</v>
      </c>
      <c r="Q375" s="122">
        <f t="shared" si="77"/>
        <v>0</v>
      </c>
      <c r="R375" s="122">
        <f t="shared" si="78"/>
        <v>0</v>
      </c>
    </row>
    <row r="376" spans="2:18">
      <c r="B376" s="121">
        <v>349</v>
      </c>
      <c r="C376" s="119">
        <f t="shared" si="67"/>
        <v>5503.3503817733927</v>
      </c>
      <c r="D376" s="121" t="str">
        <f t="shared" si="68"/>
        <v>Eclipse</v>
      </c>
      <c r="E376" s="121">
        <f t="shared" si="69"/>
        <v>0</v>
      </c>
      <c r="F376" s="119">
        <f t="shared" si="70"/>
        <v>204.07776640547607</v>
      </c>
      <c r="G376" s="122">
        <f t="shared" si="71"/>
        <v>0.85989354107533278</v>
      </c>
      <c r="H376" s="122">
        <f>0</f>
        <v>0</v>
      </c>
      <c r="I376" s="122">
        <f t="shared" si="72"/>
        <v>0.27</v>
      </c>
      <c r="J376" s="122">
        <f t="shared" si="72"/>
        <v>0.27</v>
      </c>
      <c r="K376" s="122">
        <f t="shared" si="72"/>
        <v>0.27</v>
      </c>
      <c r="L376" s="122">
        <f t="shared" si="72"/>
        <v>0.27</v>
      </c>
      <c r="M376" s="122">
        <f t="shared" si="73"/>
        <v>0.87777777777777777</v>
      </c>
      <c r="N376" s="122">
        <f t="shared" si="74"/>
        <v>0</v>
      </c>
      <c r="O376" s="122">
        <f t="shared" si="75"/>
        <v>0</v>
      </c>
      <c r="P376" s="122">
        <f t="shared" si="76"/>
        <v>0.12222222222222223</v>
      </c>
      <c r="Q376" s="122">
        <f t="shared" si="77"/>
        <v>0</v>
      </c>
      <c r="R376" s="122">
        <f t="shared" si="78"/>
        <v>0</v>
      </c>
    </row>
    <row r="377" spans="2:18">
      <c r="B377" s="121">
        <v>350</v>
      </c>
      <c r="C377" s="119">
        <f t="shared" si="67"/>
        <v>5519.1192940420842</v>
      </c>
      <c r="D377" s="121" t="str">
        <f t="shared" si="68"/>
        <v>Eclipse</v>
      </c>
      <c r="E377" s="121">
        <f t="shared" si="69"/>
        <v>0</v>
      </c>
      <c r="F377" s="119">
        <f t="shared" si="70"/>
        <v>204.07776640547607</v>
      </c>
      <c r="G377" s="122">
        <f t="shared" si="71"/>
        <v>0.85989354107533278</v>
      </c>
      <c r="H377" s="122">
        <f>0</f>
        <v>0</v>
      </c>
      <c r="I377" s="122">
        <f t="shared" si="72"/>
        <v>0.27</v>
      </c>
      <c r="J377" s="122">
        <f t="shared" si="72"/>
        <v>0.27</v>
      </c>
      <c r="K377" s="122">
        <f t="shared" si="72"/>
        <v>0.27</v>
      </c>
      <c r="L377" s="122">
        <f t="shared" si="72"/>
        <v>0.27</v>
      </c>
      <c r="M377" s="122">
        <f t="shared" si="73"/>
        <v>0.88888888888888884</v>
      </c>
      <c r="N377" s="122">
        <f t="shared" si="74"/>
        <v>0</v>
      </c>
      <c r="O377" s="122">
        <f t="shared" si="75"/>
        <v>0</v>
      </c>
      <c r="P377" s="122">
        <f t="shared" si="76"/>
        <v>0.11111111111111116</v>
      </c>
      <c r="Q377" s="122">
        <f t="shared" si="77"/>
        <v>0</v>
      </c>
      <c r="R377" s="122">
        <f t="shared" si="78"/>
        <v>0</v>
      </c>
    </row>
    <row r="378" spans="2:18">
      <c r="B378" s="121">
        <v>351</v>
      </c>
      <c r="C378" s="119">
        <f t="shared" si="67"/>
        <v>5534.8882063107758</v>
      </c>
      <c r="D378" s="121" t="str">
        <f t="shared" si="68"/>
        <v>Eclipse</v>
      </c>
      <c r="E378" s="121">
        <f t="shared" si="69"/>
        <v>0</v>
      </c>
      <c r="F378" s="119">
        <f t="shared" si="70"/>
        <v>204.07776640547607</v>
      </c>
      <c r="G378" s="122">
        <f t="shared" si="71"/>
        <v>0.85989354107533278</v>
      </c>
      <c r="H378" s="122">
        <f>0</f>
        <v>0</v>
      </c>
      <c r="I378" s="122">
        <f t="shared" si="72"/>
        <v>0.27</v>
      </c>
      <c r="J378" s="122">
        <f t="shared" si="72"/>
        <v>0.27</v>
      </c>
      <c r="K378" s="122">
        <f t="shared" si="72"/>
        <v>0.27</v>
      </c>
      <c r="L378" s="122">
        <f t="shared" si="72"/>
        <v>0.27</v>
      </c>
      <c r="M378" s="122">
        <f t="shared" si="73"/>
        <v>0.9</v>
      </c>
      <c r="N378" s="122">
        <f t="shared" si="74"/>
        <v>0</v>
      </c>
      <c r="O378" s="122">
        <f t="shared" si="75"/>
        <v>0</v>
      </c>
      <c r="P378" s="122">
        <f t="shared" si="76"/>
        <v>9.9999999999999978E-2</v>
      </c>
      <c r="Q378" s="122">
        <f t="shared" si="77"/>
        <v>0</v>
      </c>
      <c r="R378" s="122">
        <f t="shared" si="78"/>
        <v>0</v>
      </c>
    </row>
    <row r="379" spans="2:18">
      <c r="B379" s="121">
        <v>352</v>
      </c>
      <c r="C379" s="119">
        <f t="shared" si="67"/>
        <v>5550.6571185794674</v>
      </c>
      <c r="D379" s="121" t="str">
        <f t="shared" si="68"/>
        <v>Eclipse</v>
      </c>
      <c r="E379" s="121">
        <f t="shared" si="69"/>
        <v>0</v>
      </c>
      <c r="F379" s="119">
        <f t="shared" si="70"/>
        <v>204.07776640547607</v>
      </c>
      <c r="G379" s="122">
        <f t="shared" si="71"/>
        <v>0.85989354107533278</v>
      </c>
      <c r="H379" s="122">
        <f>0</f>
        <v>0</v>
      </c>
      <c r="I379" s="122">
        <f t="shared" si="72"/>
        <v>0.27</v>
      </c>
      <c r="J379" s="122">
        <f t="shared" si="72"/>
        <v>0.27</v>
      </c>
      <c r="K379" s="122">
        <f t="shared" si="72"/>
        <v>0.27</v>
      </c>
      <c r="L379" s="122">
        <f t="shared" si="72"/>
        <v>0.27</v>
      </c>
      <c r="M379" s="122">
        <f t="shared" si="73"/>
        <v>0.91111111111111109</v>
      </c>
      <c r="N379" s="122">
        <f t="shared" si="74"/>
        <v>0</v>
      </c>
      <c r="O379" s="122">
        <f t="shared" si="75"/>
        <v>0</v>
      </c>
      <c r="P379" s="122">
        <f t="shared" si="76"/>
        <v>8.8888888888888906E-2</v>
      </c>
      <c r="Q379" s="122">
        <f t="shared" si="77"/>
        <v>0</v>
      </c>
      <c r="R379" s="122">
        <f t="shared" si="78"/>
        <v>0</v>
      </c>
    </row>
    <row r="380" spans="2:18">
      <c r="B380" s="121">
        <v>353</v>
      </c>
      <c r="C380" s="119">
        <f t="shared" si="67"/>
        <v>5566.4260308481589</v>
      </c>
      <c r="D380" s="121" t="str">
        <f t="shared" si="68"/>
        <v>Eclipse</v>
      </c>
      <c r="E380" s="121">
        <f t="shared" si="69"/>
        <v>0</v>
      </c>
      <c r="F380" s="119">
        <f t="shared" si="70"/>
        <v>204.07776640547607</v>
      </c>
      <c r="G380" s="122">
        <f t="shared" si="71"/>
        <v>0.85989354107533278</v>
      </c>
      <c r="H380" s="122">
        <f>0</f>
        <v>0</v>
      </c>
      <c r="I380" s="122">
        <f t="shared" si="72"/>
        <v>0.27</v>
      </c>
      <c r="J380" s="122">
        <f t="shared" si="72"/>
        <v>0.27</v>
      </c>
      <c r="K380" s="122">
        <f t="shared" si="72"/>
        <v>0.27</v>
      </c>
      <c r="L380" s="122">
        <f t="shared" si="72"/>
        <v>0.27</v>
      </c>
      <c r="M380" s="122">
        <f t="shared" si="73"/>
        <v>0.92222222222222228</v>
      </c>
      <c r="N380" s="122">
        <f t="shared" si="74"/>
        <v>0</v>
      </c>
      <c r="O380" s="122">
        <f t="shared" si="75"/>
        <v>0</v>
      </c>
      <c r="P380" s="122">
        <f t="shared" si="76"/>
        <v>7.7777777777777724E-2</v>
      </c>
      <c r="Q380" s="122">
        <f t="shared" si="77"/>
        <v>0</v>
      </c>
      <c r="R380" s="122">
        <f t="shared" si="78"/>
        <v>0</v>
      </c>
    </row>
    <row r="381" spans="2:18">
      <c r="B381" s="121">
        <v>354</v>
      </c>
      <c r="C381" s="119">
        <f t="shared" si="67"/>
        <v>5582.1949431168514</v>
      </c>
      <c r="D381" s="121" t="str">
        <f t="shared" si="68"/>
        <v>Eclipse</v>
      </c>
      <c r="E381" s="121">
        <f t="shared" si="69"/>
        <v>0</v>
      </c>
      <c r="F381" s="119">
        <f t="shared" si="70"/>
        <v>204.07776640547607</v>
      </c>
      <c r="G381" s="122">
        <f t="shared" si="71"/>
        <v>0.85989354107533278</v>
      </c>
      <c r="H381" s="122">
        <f>0</f>
        <v>0</v>
      </c>
      <c r="I381" s="122">
        <f t="shared" si="72"/>
        <v>0.27</v>
      </c>
      <c r="J381" s="122">
        <f t="shared" si="72"/>
        <v>0.27</v>
      </c>
      <c r="K381" s="122">
        <f t="shared" si="72"/>
        <v>0.27</v>
      </c>
      <c r="L381" s="122">
        <f t="shared" si="72"/>
        <v>0.27</v>
      </c>
      <c r="M381" s="122">
        <f t="shared" si="73"/>
        <v>0.93333333333333335</v>
      </c>
      <c r="N381" s="122">
        <f t="shared" si="74"/>
        <v>0</v>
      </c>
      <c r="O381" s="122">
        <f t="shared" si="75"/>
        <v>0</v>
      </c>
      <c r="P381" s="122">
        <f t="shared" si="76"/>
        <v>6.6666666666666652E-2</v>
      </c>
      <c r="Q381" s="122">
        <f t="shared" si="77"/>
        <v>0</v>
      </c>
      <c r="R381" s="122">
        <f t="shared" si="78"/>
        <v>0</v>
      </c>
    </row>
    <row r="382" spans="2:18">
      <c r="B382" s="121">
        <v>355</v>
      </c>
      <c r="C382" s="119">
        <f t="shared" si="67"/>
        <v>5597.963855385542</v>
      </c>
      <c r="D382" s="121" t="str">
        <f t="shared" si="68"/>
        <v>Eclipse</v>
      </c>
      <c r="E382" s="121">
        <f t="shared" si="69"/>
        <v>0</v>
      </c>
      <c r="F382" s="119">
        <f t="shared" si="70"/>
        <v>204.07776640547607</v>
      </c>
      <c r="G382" s="122">
        <f t="shared" si="71"/>
        <v>0.85989354107533278</v>
      </c>
      <c r="H382" s="122">
        <f>0</f>
        <v>0</v>
      </c>
      <c r="I382" s="122">
        <f t="shared" si="72"/>
        <v>0.27</v>
      </c>
      <c r="J382" s="122">
        <f t="shared" si="72"/>
        <v>0.27</v>
      </c>
      <c r="K382" s="122">
        <f t="shared" si="72"/>
        <v>0.27</v>
      </c>
      <c r="L382" s="122">
        <f t="shared" si="72"/>
        <v>0.27</v>
      </c>
      <c r="M382" s="122">
        <f t="shared" si="73"/>
        <v>0.94444444444444442</v>
      </c>
      <c r="N382" s="122">
        <f t="shared" si="74"/>
        <v>0</v>
      </c>
      <c r="O382" s="122">
        <f t="shared" si="75"/>
        <v>0</v>
      </c>
      <c r="P382" s="122">
        <f t="shared" si="76"/>
        <v>5.555555555555558E-2</v>
      </c>
      <c r="Q382" s="122">
        <f t="shared" si="77"/>
        <v>0</v>
      </c>
      <c r="R382" s="122">
        <f t="shared" si="78"/>
        <v>0</v>
      </c>
    </row>
    <row r="383" spans="2:18">
      <c r="B383" s="121">
        <v>356</v>
      </c>
      <c r="C383" s="119">
        <f t="shared" si="67"/>
        <v>5613.7327676542345</v>
      </c>
      <c r="D383" s="121" t="str">
        <f t="shared" si="68"/>
        <v>Eclipse</v>
      </c>
      <c r="E383" s="121">
        <f t="shared" si="69"/>
        <v>0</v>
      </c>
      <c r="F383" s="119">
        <f t="shared" si="70"/>
        <v>204.07776640547607</v>
      </c>
      <c r="G383" s="122">
        <f t="shared" si="71"/>
        <v>0.85989354107533278</v>
      </c>
      <c r="H383" s="122">
        <f>0</f>
        <v>0</v>
      </c>
      <c r="I383" s="122">
        <f t="shared" si="72"/>
        <v>0.27</v>
      </c>
      <c r="J383" s="122">
        <f t="shared" si="72"/>
        <v>0.27</v>
      </c>
      <c r="K383" s="122">
        <f t="shared" si="72"/>
        <v>0.27</v>
      </c>
      <c r="L383" s="122">
        <f t="shared" si="72"/>
        <v>0.27</v>
      </c>
      <c r="M383" s="122">
        <f t="shared" si="73"/>
        <v>0.9555555555555556</v>
      </c>
      <c r="N383" s="122">
        <f t="shared" si="74"/>
        <v>0</v>
      </c>
      <c r="O383" s="122">
        <f t="shared" si="75"/>
        <v>0</v>
      </c>
      <c r="P383" s="122">
        <f t="shared" si="76"/>
        <v>4.4444444444444398E-2</v>
      </c>
      <c r="Q383" s="122">
        <f t="shared" si="77"/>
        <v>0</v>
      </c>
      <c r="R383" s="122">
        <f t="shared" si="78"/>
        <v>0</v>
      </c>
    </row>
    <row r="384" spans="2:18">
      <c r="B384" s="121">
        <v>357</v>
      </c>
      <c r="C384" s="119">
        <f t="shared" si="67"/>
        <v>5629.5016799229252</v>
      </c>
      <c r="D384" s="121" t="str">
        <f t="shared" si="68"/>
        <v>Eclipse</v>
      </c>
      <c r="E384" s="121">
        <f t="shared" si="69"/>
        <v>0</v>
      </c>
      <c r="F384" s="119">
        <f t="shared" si="70"/>
        <v>204.07776640547607</v>
      </c>
      <c r="G384" s="122">
        <f t="shared" si="71"/>
        <v>0.85989354107533278</v>
      </c>
      <c r="H384" s="122">
        <f>0</f>
        <v>0</v>
      </c>
      <c r="I384" s="122">
        <f t="shared" si="72"/>
        <v>0.27</v>
      </c>
      <c r="J384" s="122">
        <f t="shared" si="72"/>
        <v>0.27</v>
      </c>
      <c r="K384" s="122">
        <f t="shared" si="72"/>
        <v>0.27</v>
      </c>
      <c r="L384" s="122">
        <f t="shared" si="72"/>
        <v>0.27</v>
      </c>
      <c r="M384" s="122">
        <f t="shared" si="73"/>
        <v>0.96666666666666667</v>
      </c>
      <c r="N384" s="122">
        <f t="shared" si="74"/>
        <v>0</v>
      </c>
      <c r="O384" s="122">
        <f t="shared" si="75"/>
        <v>0</v>
      </c>
      <c r="P384" s="122">
        <f t="shared" si="76"/>
        <v>3.3333333333333326E-2</v>
      </c>
      <c r="Q384" s="122">
        <f t="shared" si="77"/>
        <v>0</v>
      </c>
      <c r="R384" s="122">
        <f t="shared" si="78"/>
        <v>0</v>
      </c>
    </row>
    <row r="385" spans="2:18">
      <c r="B385" s="121">
        <v>358</v>
      </c>
      <c r="C385" s="119">
        <f t="shared" si="67"/>
        <v>5645.2705921916177</v>
      </c>
      <c r="D385" s="121" t="str">
        <f t="shared" si="68"/>
        <v>Eclipse</v>
      </c>
      <c r="E385" s="121">
        <f t="shared" si="69"/>
        <v>0</v>
      </c>
      <c r="F385" s="119">
        <f t="shared" si="70"/>
        <v>204.07776640547607</v>
      </c>
      <c r="G385" s="122">
        <f t="shared" si="71"/>
        <v>0.85989354107533278</v>
      </c>
      <c r="H385" s="122">
        <f>0</f>
        <v>0</v>
      </c>
      <c r="I385" s="122">
        <f t="shared" si="72"/>
        <v>0.27</v>
      </c>
      <c r="J385" s="122">
        <f t="shared" si="72"/>
        <v>0.27</v>
      </c>
      <c r="K385" s="122">
        <f t="shared" si="72"/>
        <v>0.27</v>
      </c>
      <c r="L385" s="122">
        <f t="shared" si="72"/>
        <v>0.27</v>
      </c>
      <c r="M385" s="122">
        <f t="shared" si="73"/>
        <v>0.97777777777777775</v>
      </c>
      <c r="N385" s="122">
        <f t="shared" si="74"/>
        <v>0</v>
      </c>
      <c r="O385" s="122">
        <f t="shared" si="75"/>
        <v>0</v>
      </c>
      <c r="P385" s="122">
        <f t="shared" si="76"/>
        <v>2.2222222222222254E-2</v>
      </c>
      <c r="Q385" s="122">
        <f t="shared" si="77"/>
        <v>0</v>
      </c>
      <c r="R385" s="122">
        <f t="shared" si="78"/>
        <v>0</v>
      </c>
    </row>
    <row r="386" spans="2:18">
      <c r="B386" s="121">
        <v>359</v>
      </c>
      <c r="C386" s="119">
        <f t="shared" si="67"/>
        <v>5661.0395044603092</v>
      </c>
      <c r="D386" s="121" t="str">
        <f t="shared" si="68"/>
        <v>Eclipse</v>
      </c>
      <c r="E386" s="121">
        <f t="shared" si="69"/>
        <v>0</v>
      </c>
      <c r="F386" s="119">
        <f t="shared" si="70"/>
        <v>204.07776640547607</v>
      </c>
      <c r="G386" s="122">
        <f t="shared" si="71"/>
        <v>0.85989354107533278</v>
      </c>
      <c r="H386" s="122">
        <f>0</f>
        <v>0</v>
      </c>
      <c r="I386" s="122">
        <f t="shared" si="72"/>
        <v>0.27</v>
      </c>
      <c r="J386" s="122">
        <f t="shared" si="72"/>
        <v>0.27</v>
      </c>
      <c r="K386" s="122">
        <f t="shared" si="72"/>
        <v>0.27</v>
      </c>
      <c r="L386" s="122">
        <f t="shared" si="72"/>
        <v>0.27</v>
      </c>
      <c r="M386" s="122">
        <f t="shared" si="73"/>
        <v>0.98888888888888893</v>
      </c>
      <c r="N386" s="122">
        <f t="shared" si="74"/>
        <v>0</v>
      </c>
      <c r="O386" s="122">
        <f t="shared" si="75"/>
        <v>0</v>
      </c>
      <c r="P386" s="122">
        <f t="shared" si="76"/>
        <v>1.1111111111111072E-2</v>
      </c>
      <c r="Q386" s="122">
        <f t="shared" si="77"/>
        <v>0</v>
      </c>
      <c r="R386" s="122">
        <f t="shared" si="78"/>
        <v>0</v>
      </c>
    </row>
    <row r="387" spans="2:18">
      <c r="B387" s="121">
        <v>360</v>
      </c>
      <c r="C387" s="119">
        <f t="shared" si="67"/>
        <v>5676.8084167290008</v>
      </c>
      <c r="D387" s="121" t="str">
        <f t="shared" si="68"/>
        <v>Eclipse</v>
      </c>
      <c r="E387" s="121">
        <f t="shared" si="69"/>
        <v>0</v>
      </c>
      <c r="F387" s="119">
        <f t="shared" si="70"/>
        <v>204.07776640547607</v>
      </c>
      <c r="G387" s="122">
        <f t="shared" si="71"/>
        <v>0.85989354107533278</v>
      </c>
      <c r="H387" s="122">
        <f>0</f>
        <v>0</v>
      </c>
      <c r="I387" s="122">
        <f t="shared" si="72"/>
        <v>0.27</v>
      </c>
      <c r="J387" s="122">
        <f t="shared" si="72"/>
        <v>0.27</v>
      </c>
      <c r="K387" s="122">
        <f t="shared" si="72"/>
        <v>0.27</v>
      </c>
      <c r="L387" s="122">
        <f t="shared" si="72"/>
        <v>0.27</v>
      </c>
      <c r="M387" s="122">
        <f t="shared" si="73"/>
        <v>1</v>
      </c>
      <c r="N387" s="122">
        <f t="shared" si="74"/>
        <v>0</v>
      </c>
      <c r="O387" s="122">
        <f t="shared" si="75"/>
        <v>0</v>
      </c>
      <c r="P387" s="122">
        <f t="shared" si="76"/>
        <v>0</v>
      </c>
      <c r="Q387" s="122">
        <f t="shared" si="77"/>
        <v>0</v>
      </c>
      <c r="R387" s="122">
        <f t="shared" si="78"/>
        <v>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sheetPr syncVertical="1" syncRef="A7" transitionEvaluation="1" transitionEntry="1">
    <pageSetUpPr fitToPage="1"/>
  </sheetPr>
  <dimension ref="A1:DE255"/>
  <sheetViews>
    <sheetView topLeftCell="A7" zoomScale="77" zoomScaleNormal="77" workbookViewId="0">
      <selection activeCell="F14" sqref="F14:F19"/>
    </sheetView>
  </sheetViews>
  <sheetFormatPr defaultColWidth="9.77734375" defaultRowHeight="15.75"/>
  <cols>
    <col min="1" max="1" width="9.77734375" customWidth="1"/>
    <col min="2" max="2" width="1.77734375" customWidth="1"/>
    <col min="3" max="12" width="9.77734375" customWidth="1"/>
    <col min="38" max="38" width="9.77734375" customWidth="1"/>
  </cols>
  <sheetData>
    <row r="1" spans="1:109">
      <c r="C1" s="1" t="s">
        <v>0</v>
      </c>
      <c r="N1" s="1"/>
    </row>
    <row r="2" spans="1:109" ht="19.5">
      <c r="C2" s="9" t="s">
        <v>1</v>
      </c>
      <c r="F2" s="38" t="s">
        <v>2</v>
      </c>
      <c r="H2" s="49" t="s">
        <v>114</v>
      </c>
    </row>
    <row r="3" spans="1:109">
      <c r="A3" s="1" t="s">
        <v>3</v>
      </c>
      <c r="C3" s="10">
        <v>0</v>
      </c>
      <c r="D3" s="1" t="s">
        <v>4</v>
      </c>
      <c r="H3" t="s">
        <v>5</v>
      </c>
    </row>
    <row r="4" spans="1:109">
      <c r="A4" s="1" t="s">
        <v>6</v>
      </c>
      <c r="C4" s="11">
        <v>0.6</v>
      </c>
      <c r="D4" s="1" t="s">
        <v>7</v>
      </c>
      <c r="G4" s="1" t="s">
        <v>8</v>
      </c>
    </row>
    <row r="5" spans="1:109">
      <c r="A5" s="1" t="s">
        <v>9</v>
      </c>
      <c r="C5" s="11">
        <v>0</v>
      </c>
      <c r="D5" s="1" t="s">
        <v>10</v>
      </c>
    </row>
    <row r="6" spans="1:109">
      <c r="A6" s="1" t="s">
        <v>11</v>
      </c>
      <c r="C6" s="11">
        <v>1</v>
      </c>
      <c r="D6" s="1" t="s">
        <v>12</v>
      </c>
      <c r="G6" s="41">
        <f ca="1">+C6/16/MAXA(E95:E129)</f>
        <v>100.17439935745527</v>
      </c>
      <c r="H6" s="1" t="s">
        <v>13</v>
      </c>
    </row>
    <row r="7" spans="1:109">
      <c r="A7" s="1" t="s">
        <v>14</v>
      </c>
      <c r="C7" s="11">
        <v>0</v>
      </c>
    </row>
    <row r="8" spans="1:109">
      <c r="A8" s="1" t="s">
        <v>15</v>
      </c>
      <c r="C8" s="124">
        <f>ROUND(Satellite!C14,0)</f>
        <v>5677</v>
      </c>
      <c r="E8" s="1" t="s">
        <v>16</v>
      </c>
      <c r="G8" s="41">
        <f ca="1">+IF($C$3=1,$C$7,IF($C$5=1,$C$7,G8+C6))</f>
        <v>11354</v>
      </c>
      <c r="J8" t="s">
        <v>169</v>
      </c>
      <c r="K8">
        <f ca="1">ROUND(360*G8/C8,0)</f>
        <v>720</v>
      </c>
      <c r="L8" t="s">
        <v>170</v>
      </c>
    </row>
    <row r="9" spans="1:109">
      <c r="A9" s="1" t="s">
        <v>17</v>
      </c>
      <c r="C9" s="12">
        <v>60</v>
      </c>
      <c r="D9" s="1" t="s">
        <v>18</v>
      </c>
      <c r="H9" s="41">
        <f>+C9/C6</f>
        <v>60</v>
      </c>
      <c r="I9" s="1" t="s">
        <v>19</v>
      </c>
    </row>
    <row r="10" spans="1:109">
      <c r="F10" s="91" t="e">
        <f>IF($C$3=1,D10,E10*(IF($C$5=1,$C$4,IF(D91=0,$C$4,1-$E91)))+(IF($C$5=1,1-$C$4,IF(D91=0,1-$C$4,$E91)))*(D50+E50+CC133+CC216)/(CC174+AM133))</f>
        <v>#DIV/0!</v>
      </c>
    </row>
    <row r="11" spans="1:109">
      <c r="C11" s="3" t="s">
        <v>20</v>
      </c>
      <c r="D11" s="3" t="s">
        <v>21</v>
      </c>
      <c r="E11" s="3" t="s">
        <v>22</v>
      </c>
      <c r="F11" s="3" t="s">
        <v>23</v>
      </c>
      <c r="G11" s="3" t="s">
        <v>24</v>
      </c>
    </row>
    <row r="12" spans="1:109">
      <c r="A12" s="3"/>
      <c r="C12" s="3" t="s">
        <v>25</v>
      </c>
      <c r="D12" s="3" t="s">
        <v>26</v>
      </c>
      <c r="E12" s="3" t="s">
        <v>26</v>
      </c>
      <c r="F12" s="3" t="s">
        <v>26</v>
      </c>
      <c r="G12" s="41">
        <f>+C7</f>
        <v>0</v>
      </c>
      <c r="H12" s="41">
        <f>+G12+$C$9</f>
        <v>60</v>
      </c>
      <c r="I12" s="2">
        <f>+H12+$C$9</f>
        <v>120</v>
      </c>
      <c r="J12" s="2">
        <f>+I12+$C$9</f>
        <v>180</v>
      </c>
      <c r="K12" s="2">
        <f>+J12+$C$9</f>
        <v>240</v>
      </c>
      <c r="L12" s="2">
        <f>+K12+$C$9</f>
        <v>300</v>
      </c>
      <c r="M12" s="2">
        <f t="shared" ref="M12:BX12" si="0">+L12+$C$9</f>
        <v>360</v>
      </c>
      <c r="N12" s="2">
        <f t="shared" si="0"/>
        <v>420</v>
      </c>
      <c r="O12" s="2">
        <f t="shared" si="0"/>
        <v>480</v>
      </c>
      <c r="P12" s="2">
        <f t="shared" si="0"/>
        <v>540</v>
      </c>
      <c r="Q12" s="2">
        <f t="shared" si="0"/>
        <v>600</v>
      </c>
      <c r="R12" s="2">
        <f t="shared" si="0"/>
        <v>660</v>
      </c>
      <c r="S12" s="2">
        <f t="shared" si="0"/>
        <v>720</v>
      </c>
      <c r="T12" s="2">
        <f t="shared" si="0"/>
        <v>780</v>
      </c>
      <c r="U12" s="2">
        <f t="shared" si="0"/>
        <v>840</v>
      </c>
      <c r="V12" s="2">
        <f t="shared" si="0"/>
        <v>900</v>
      </c>
      <c r="W12" s="2">
        <f t="shared" si="0"/>
        <v>960</v>
      </c>
      <c r="X12" s="2">
        <f t="shared" si="0"/>
        <v>1020</v>
      </c>
      <c r="Y12" s="2">
        <f t="shared" si="0"/>
        <v>1080</v>
      </c>
      <c r="Z12" s="2">
        <f t="shared" si="0"/>
        <v>1140</v>
      </c>
      <c r="AA12" s="2">
        <f t="shared" si="0"/>
        <v>1200</v>
      </c>
      <c r="AB12" s="2">
        <f t="shared" si="0"/>
        <v>1260</v>
      </c>
      <c r="AC12" s="2">
        <f t="shared" si="0"/>
        <v>1320</v>
      </c>
      <c r="AD12" s="2">
        <f t="shared" si="0"/>
        <v>1380</v>
      </c>
      <c r="AE12" s="2">
        <f t="shared" si="0"/>
        <v>1440</v>
      </c>
      <c r="AF12" s="2">
        <f t="shared" si="0"/>
        <v>1500</v>
      </c>
      <c r="AG12" s="2">
        <f t="shared" si="0"/>
        <v>1560</v>
      </c>
      <c r="AH12" s="2">
        <f t="shared" si="0"/>
        <v>1620</v>
      </c>
      <c r="AI12" s="2">
        <f t="shared" si="0"/>
        <v>1680</v>
      </c>
      <c r="AJ12" s="2">
        <f t="shared" si="0"/>
        <v>1740</v>
      </c>
      <c r="AK12" s="2">
        <f t="shared" si="0"/>
        <v>1800</v>
      </c>
      <c r="AL12" s="2">
        <f t="shared" si="0"/>
        <v>1860</v>
      </c>
      <c r="AM12" s="2">
        <f t="shared" si="0"/>
        <v>1920</v>
      </c>
      <c r="AN12" s="2">
        <f t="shared" si="0"/>
        <v>1980</v>
      </c>
      <c r="AO12" s="2">
        <f t="shared" si="0"/>
        <v>2040</v>
      </c>
      <c r="AP12" s="2">
        <f t="shared" si="0"/>
        <v>2100</v>
      </c>
      <c r="AQ12" s="2">
        <f t="shared" si="0"/>
        <v>2160</v>
      </c>
      <c r="AR12" s="2">
        <f t="shared" si="0"/>
        <v>2220</v>
      </c>
      <c r="AS12" s="2">
        <f t="shared" si="0"/>
        <v>2280</v>
      </c>
      <c r="AT12" s="2">
        <f t="shared" si="0"/>
        <v>2340</v>
      </c>
      <c r="AU12" s="2">
        <f t="shared" si="0"/>
        <v>2400</v>
      </c>
      <c r="AV12" s="2">
        <f t="shared" si="0"/>
        <v>2460</v>
      </c>
      <c r="AW12" s="2">
        <f t="shared" si="0"/>
        <v>2520</v>
      </c>
      <c r="AX12" s="2">
        <f t="shared" si="0"/>
        <v>2580</v>
      </c>
      <c r="AY12" s="2">
        <f t="shared" si="0"/>
        <v>2640</v>
      </c>
      <c r="AZ12" s="2">
        <f t="shared" si="0"/>
        <v>2700</v>
      </c>
      <c r="BA12" s="2">
        <f t="shared" si="0"/>
        <v>2760</v>
      </c>
      <c r="BB12" s="2">
        <f t="shared" si="0"/>
        <v>2820</v>
      </c>
      <c r="BC12" s="2">
        <f t="shared" si="0"/>
        <v>2880</v>
      </c>
      <c r="BD12" s="2">
        <f t="shared" si="0"/>
        <v>2940</v>
      </c>
      <c r="BE12" s="2">
        <f t="shared" si="0"/>
        <v>3000</v>
      </c>
      <c r="BF12" s="2">
        <f t="shared" si="0"/>
        <v>3060</v>
      </c>
      <c r="BG12" s="2">
        <f t="shared" si="0"/>
        <v>3120</v>
      </c>
      <c r="BH12" s="2">
        <f t="shared" si="0"/>
        <v>3180</v>
      </c>
      <c r="BI12" s="2">
        <f t="shared" si="0"/>
        <v>3240</v>
      </c>
      <c r="BJ12" s="2">
        <f t="shared" si="0"/>
        <v>3300</v>
      </c>
      <c r="BK12" s="2">
        <f t="shared" si="0"/>
        <v>3360</v>
      </c>
      <c r="BL12" s="2">
        <f t="shared" si="0"/>
        <v>3420</v>
      </c>
      <c r="BM12" s="2">
        <f t="shared" si="0"/>
        <v>3480</v>
      </c>
      <c r="BN12" s="2">
        <f t="shared" si="0"/>
        <v>3540</v>
      </c>
      <c r="BO12" s="2">
        <f t="shared" si="0"/>
        <v>3600</v>
      </c>
      <c r="BP12" s="2">
        <f t="shared" si="0"/>
        <v>3660</v>
      </c>
      <c r="BQ12" s="2">
        <f t="shared" si="0"/>
        <v>3720</v>
      </c>
      <c r="BR12" s="2">
        <f t="shared" si="0"/>
        <v>3780</v>
      </c>
      <c r="BS12" s="2">
        <f t="shared" si="0"/>
        <v>3840</v>
      </c>
      <c r="BT12" s="2">
        <f t="shared" si="0"/>
        <v>3900</v>
      </c>
      <c r="BU12" s="2">
        <f t="shared" si="0"/>
        <v>3960</v>
      </c>
      <c r="BV12" s="2">
        <f t="shared" si="0"/>
        <v>4020</v>
      </c>
      <c r="BW12" s="2">
        <f t="shared" si="0"/>
        <v>4080</v>
      </c>
      <c r="BX12" s="2">
        <f t="shared" si="0"/>
        <v>4140</v>
      </c>
      <c r="BY12" s="2">
        <f>+BX12+$C$9</f>
        <v>4200</v>
      </c>
      <c r="BZ12" s="2">
        <f>+BY12+$C$9</f>
        <v>4260</v>
      </c>
      <c r="CA12" s="2">
        <f>+BZ12+$C$9</f>
        <v>4320</v>
      </c>
      <c r="CB12" s="2">
        <f>+CA12+$C$9</f>
        <v>4380</v>
      </c>
      <c r="CC12" s="2">
        <f>+CB12+$C$9</f>
        <v>4440</v>
      </c>
      <c r="CD12" s="2">
        <f t="shared" ref="CD12:CJ12" si="1">+CC12+$C$9</f>
        <v>4500</v>
      </c>
      <c r="CE12" s="2">
        <f t="shared" si="1"/>
        <v>4560</v>
      </c>
      <c r="CF12" s="2">
        <f t="shared" si="1"/>
        <v>4620</v>
      </c>
      <c r="CG12" s="2">
        <f t="shared" si="1"/>
        <v>4680</v>
      </c>
      <c r="CH12" s="2">
        <f t="shared" si="1"/>
        <v>4740</v>
      </c>
      <c r="CI12" s="2">
        <f t="shared" si="1"/>
        <v>4800</v>
      </c>
      <c r="CJ12" s="2">
        <f t="shared" si="1"/>
        <v>4860</v>
      </c>
      <c r="CK12" s="2">
        <f>+CJ12+$C$9</f>
        <v>4920</v>
      </c>
      <c r="CL12" s="2">
        <f t="shared" ref="CL12:CW12" si="2">+CK12+$C$9</f>
        <v>4980</v>
      </c>
      <c r="CM12" s="2">
        <f t="shared" si="2"/>
        <v>5040</v>
      </c>
      <c r="CN12" s="2">
        <f t="shared" si="2"/>
        <v>5100</v>
      </c>
      <c r="CO12" s="2">
        <f t="shared" si="2"/>
        <v>5160</v>
      </c>
      <c r="CP12" s="2">
        <f t="shared" si="2"/>
        <v>5220</v>
      </c>
      <c r="CQ12" s="2">
        <f t="shared" si="2"/>
        <v>5280</v>
      </c>
      <c r="CR12" s="2">
        <f t="shared" si="2"/>
        <v>5340</v>
      </c>
      <c r="CS12" s="2">
        <f t="shared" si="2"/>
        <v>5400</v>
      </c>
      <c r="CT12" s="2">
        <f t="shared" si="2"/>
        <v>5460</v>
      </c>
      <c r="CU12" s="2">
        <f t="shared" si="2"/>
        <v>5520</v>
      </c>
      <c r="CV12" s="2">
        <f t="shared" si="2"/>
        <v>5580</v>
      </c>
      <c r="CW12" s="2">
        <f t="shared" si="2"/>
        <v>5640</v>
      </c>
      <c r="CX12" s="2"/>
      <c r="CY12" s="2"/>
      <c r="CZ12" s="2"/>
      <c r="DA12" s="2"/>
      <c r="DB12" s="2"/>
      <c r="DC12" s="2"/>
      <c r="DD12" s="2"/>
      <c r="DE12" s="2"/>
    </row>
    <row r="13" spans="1:109">
      <c r="A13" s="3" t="s">
        <v>27</v>
      </c>
      <c r="C13" s="3" t="s">
        <v>28</v>
      </c>
      <c r="D13" s="3" t="s">
        <v>29</v>
      </c>
      <c r="E13" s="1" t="s">
        <v>30</v>
      </c>
      <c r="F13" s="37" t="s">
        <v>31</v>
      </c>
      <c r="G13" s="3" t="s">
        <v>32</v>
      </c>
    </row>
    <row r="14" spans="1:109">
      <c r="A14" s="28" t="str">
        <f>Satellite!G3</f>
        <v>Laser hole</v>
      </c>
      <c r="C14" s="41">
        <v>1</v>
      </c>
      <c r="D14" s="30">
        <v>-14.489604805748643</v>
      </c>
      <c r="E14" s="41">
        <f t="shared" ref="E14:E34" ca="1" si="3">+F14</f>
        <v>43.702879316513112</v>
      </c>
      <c r="F14" s="19">
        <f t="shared" ref="F14:F31" ca="1" si="4">IF($C$3=1,D14,E14*(IF($C$5=1,$C$4,IF(D95=0,$C$4,1-$E95)))+(IF($C$5=1,1-$C$4,IF(D95=0,1-$C$4,$E95)))*(D54+E54+CC137+CC220)/(CC178+AM137))</f>
        <v>43.702888030017284</v>
      </c>
      <c r="G14" s="41">
        <f t="shared" ref="G14:G34" si="5">+D14</f>
        <v>-14.489604805748643</v>
      </c>
      <c r="H14" s="41">
        <f t="shared" ref="H14:W14" ca="1" si="6">IF(ABS($G$8-H$12)&lt;0.00000001,$F14,H14)</f>
        <v>-15.862147686548404</v>
      </c>
      <c r="I14" s="2">
        <f t="shared" ca="1" si="6"/>
        <v>-17.143045581740736</v>
      </c>
      <c r="J14" s="2">
        <f t="shared" ca="1" si="6"/>
        <v>-18.339601319424599</v>
      </c>
      <c r="K14" s="2">
        <f t="shared" ca="1" si="6"/>
        <v>-19.458451628073338</v>
      </c>
      <c r="L14" s="2">
        <f t="shared" ca="1" si="6"/>
        <v>-20.50558312893175</v>
      </c>
      <c r="M14" s="2">
        <f t="shared" ca="1" si="6"/>
        <v>-21.486411409111724</v>
      </c>
      <c r="N14" s="2">
        <f t="shared" ca="1" si="6"/>
        <v>-22.405848546741058</v>
      </c>
      <c r="O14" s="2">
        <f t="shared" ca="1" si="6"/>
        <v>-23.268361041961406</v>
      </c>
      <c r="P14" s="2">
        <f t="shared" ca="1" si="6"/>
        <v>-24.078019734571491</v>
      </c>
      <c r="Q14" s="2">
        <f t="shared" ca="1" si="6"/>
        <v>-24.838542994989293</v>
      </c>
      <c r="R14" s="2">
        <f t="shared" ca="1" si="6"/>
        <v>-25.553334241740266</v>
      </c>
      <c r="S14" s="2">
        <f t="shared" ca="1" si="6"/>
        <v>-26.225514652195429</v>
      </c>
      <c r="T14" s="2">
        <f t="shared" ca="1" si="6"/>
        <v>-26.857951783440139</v>
      </c>
      <c r="U14" s="2">
        <f t="shared" ca="1" si="6"/>
        <v>-27.453284699075219</v>
      </c>
      <c r="V14" s="2">
        <f t="shared" ca="1" si="6"/>
        <v>-28.013946099389717</v>
      </c>
      <c r="W14" s="2">
        <f t="shared" ca="1" si="6"/>
        <v>-28.542181872031779</v>
      </c>
      <c r="X14" s="2">
        <f t="shared" ref="M14:BX18" ca="1" si="7">IF(ABS($G$8-X$12)&lt;0.00000001,$F14,X14)</f>
        <v>-29.040068414409546</v>
      </c>
      <c r="Y14" s="2">
        <f t="shared" ca="1" si="7"/>
        <v>-29.509528024740934</v>
      </c>
      <c r="Z14" s="2">
        <f t="shared" ca="1" si="7"/>
        <v>-20.993044987300308</v>
      </c>
      <c r="AA14" s="2">
        <f t="shared" ca="1" si="7"/>
        <v>-13.436019518204745</v>
      </c>
      <c r="AB14" s="2">
        <f t="shared" ca="1" si="7"/>
        <v>-6.9745297769367154</v>
      </c>
      <c r="AC14" s="2">
        <f t="shared" ca="1" si="7"/>
        <v>-1.5651331150989281</v>
      </c>
      <c r="AD14" s="2">
        <f t="shared" ca="1" si="7"/>
        <v>2.8492864262607807</v>
      </c>
      <c r="AE14" s="2">
        <f t="shared" ca="1" si="7"/>
        <v>6.3516842267300584</v>
      </c>
      <c r="AF14" s="2">
        <f t="shared" ca="1" si="7"/>
        <v>9.4399078576438917</v>
      </c>
      <c r="AG14" s="2">
        <f t="shared" ca="1" si="7"/>
        <v>12.258673151795817</v>
      </c>
      <c r="AH14" s="2">
        <f t="shared" ca="1" si="7"/>
        <v>14.824272911511031</v>
      </c>
      <c r="AI14" s="2">
        <f t="shared" ca="1" si="7"/>
        <v>17.153351130133338</v>
      </c>
      <c r="AJ14" s="2">
        <f t="shared" ca="1" si="7"/>
        <v>19.262602933603034</v>
      </c>
      <c r="AK14" s="2">
        <f t="shared" ca="1" si="7"/>
        <v>21.168518468622278</v>
      </c>
      <c r="AL14" s="2">
        <f t="shared" ca="1" si="7"/>
        <v>22.887171644010991</v>
      </c>
      <c r="AM14" s="2">
        <f t="shared" ca="1" si="7"/>
        <v>24.434052581705863</v>
      </c>
      <c r="AN14" s="2">
        <f t="shared" ca="1" si="7"/>
        <v>25.823941306719675</v>
      </c>
      <c r="AO14" s="2">
        <f t="shared" ca="1" si="7"/>
        <v>27.070818408971089</v>
      </c>
      <c r="AP14" s="2">
        <f t="shared" ca="1" si="7"/>
        <v>28.187806884743399</v>
      </c>
      <c r="AQ14" s="2">
        <f t="shared" ca="1" si="7"/>
        <v>29.187142377447188</v>
      </c>
      <c r="AR14" s="2">
        <f t="shared" ca="1" si="7"/>
        <v>30.08016573021067</v>
      </c>
      <c r="AS14" s="2">
        <f t="shared" ca="1" si="7"/>
        <v>30.877333077232979</v>
      </c>
      <c r="AT14" s="2">
        <f t="shared" ca="1" si="7"/>
        <v>31.588240158767448</v>
      </c>
      <c r="AU14" s="2">
        <f t="shared" ca="1" si="7"/>
        <v>32.221657069562447</v>
      </c>
      <c r="AV14" s="2">
        <f t="shared" ca="1" si="7"/>
        <v>32.785570258842249</v>
      </c>
      <c r="AW14" s="2">
        <f t="shared" ca="1" si="7"/>
        <v>33.287228693993683</v>
      </c>
      <c r="AX14" s="2">
        <f t="shared" ca="1" si="7"/>
        <v>33.733193378471753</v>
      </c>
      <c r="AY14" s="2">
        <f t="shared" ca="1" si="7"/>
        <v>34.129387826207029</v>
      </c>
      <c r="AZ14" s="2">
        <f t="shared" ca="1" si="7"/>
        <v>34.481147520731589</v>
      </c>
      <c r="BA14" s="2">
        <f t="shared" ca="1" si="7"/>
        <v>34.793268776100234</v>
      </c>
      <c r="BB14" s="2">
        <f t="shared" ca="1" si="7"/>
        <v>35.070055718538832</v>
      </c>
      <c r="BC14" s="2">
        <f t="shared" ca="1" si="7"/>
        <v>35.315371189238093</v>
      </c>
      <c r="BD14" s="2">
        <f t="shared" ca="1" si="7"/>
        <v>35.532750218597414</v>
      </c>
      <c r="BE14" s="2">
        <f t="shared" ca="1" si="7"/>
        <v>35.725394583514948</v>
      </c>
      <c r="BF14" s="2">
        <f t="shared" ca="1" si="7"/>
        <v>35.896154153684975</v>
      </c>
      <c r="BG14" s="2">
        <f t="shared" ca="1" si="7"/>
        <v>36.047562159111251</v>
      </c>
      <c r="BH14" s="2">
        <f t="shared" ca="1" si="7"/>
        <v>36.181868147891294</v>
      </c>
      <c r="BI14" s="2">
        <f t="shared" ca="1" si="7"/>
        <v>36.301068177682382</v>
      </c>
      <c r="BJ14" s="2">
        <f t="shared" ca="1" si="7"/>
        <v>36.406931911386913</v>
      </c>
      <c r="BK14" s="2">
        <f t="shared" ca="1" si="7"/>
        <v>36.501026824785399</v>
      </c>
      <c r="BL14" s="2">
        <f t="shared" ca="1" si="7"/>
        <v>36.584739878718793</v>
      </c>
      <c r="BM14" s="2">
        <f t="shared" ca="1" si="7"/>
        <v>36.659297626840875</v>
      </c>
      <c r="BN14" s="2">
        <f t="shared" ca="1" si="7"/>
        <v>36.725783486247266</v>
      </c>
      <c r="BO14" s="2">
        <f t="shared" ca="1" si="7"/>
        <v>36.785153266860426</v>
      </c>
      <c r="BP14" s="2">
        <f t="shared" ca="1" si="7"/>
        <v>36.838249713550226</v>
      </c>
      <c r="BQ14" s="2">
        <f t="shared" ca="1" si="7"/>
        <v>36.885814980288636</v>
      </c>
      <c r="BR14" s="2">
        <f t="shared" ca="1" si="7"/>
        <v>36.928501751703031</v>
      </c>
      <c r="BS14" s="2">
        <f t="shared" ca="1" si="7"/>
        <v>36.9668833664239</v>
      </c>
      <c r="BT14" s="2">
        <f t="shared" ca="1" si="7"/>
        <v>37.001463168828067</v>
      </c>
      <c r="BU14" s="2">
        <f t="shared" ca="1" si="7"/>
        <v>37.032682477173822</v>
      </c>
      <c r="BV14" s="2">
        <f t="shared" ca="1" si="7"/>
        <v>37.060927600931556</v>
      </c>
      <c r="BW14" s="2">
        <f t="shared" ca="1" si="7"/>
        <v>37.086536936402013</v>
      </c>
      <c r="BX14" s="2">
        <f t="shared" ca="1" si="7"/>
        <v>37.109806560594798</v>
      </c>
      <c r="BY14" s="2">
        <f t="shared" ref="BY14:CN20" ca="1" si="8">IF(ABS($G$8-BY$12)&lt;0.00000001,$F14,BY14)</f>
        <v>37.130995295715444</v>
      </c>
      <c r="BZ14" s="2">
        <f t="shared" ca="1" si="8"/>
        <v>37.150329650349242</v>
      </c>
      <c r="CA14" s="2">
        <f t="shared" ca="1" si="8"/>
        <v>37.475120927322926</v>
      </c>
      <c r="CB14" s="2">
        <f t="shared" ca="1" si="8"/>
        <v>38.327589838968677</v>
      </c>
      <c r="CC14" s="2">
        <f t="shared" ca="1" si="8"/>
        <v>39.648210657383977</v>
      </c>
      <c r="CD14" s="2">
        <f t="shared" ca="1" si="8"/>
        <v>41.388039859430208</v>
      </c>
      <c r="CE14" s="2">
        <f t="shared" ca="1" si="8"/>
        <v>43.486889841137732</v>
      </c>
      <c r="CF14" s="2">
        <f t="shared" ca="1" si="8"/>
        <v>42.20694135070638</v>
      </c>
      <c r="CG14" s="2">
        <f t="shared" ca="1" si="8"/>
        <v>35.688516096224419</v>
      </c>
      <c r="CH14" s="2">
        <f t="shared" ca="1" si="8"/>
        <v>29.909376663373518</v>
      </c>
      <c r="CI14" s="2">
        <f t="shared" ca="1" si="8"/>
        <v>24.751191963901196</v>
      </c>
      <c r="CJ14" s="2">
        <f t="shared" ca="1" si="8"/>
        <v>20.120608867085615</v>
      </c>
      <c r="CK14" s="2">
        <f t="shared" ca="1" si="8"/>
        <v>15.942799882031913</v>
      </c>
      <c r="CL14" s="2">
        <f t="shared" ca="1" si="8"/>
        <v>12.156948607404134</v>
      </c>
      <c r="CM14" s="2">
        <f t="shared" ca="1" si="8"/>
        <v>8.7130183717425584</v>
      </c>
      <c r="CN14" s="2">
        <f t="shared" ca="1" si="8"/>
        <v>5.569392649011168</v>
      </c>
      <c r="CO14" s="2">
        <f t="shared" ref="CO14:CW14" ca="1" si="9">IF(ABS($G$8-CO$12)&lt;0.00000001,$F14,CO14)</f>
        <v>2.6911212657094898</v>
      </c>
      <c r="CP14" s="2">
        <f t="shared" ca="1" si="9"/>
        <v>4.8596097389527054E-2</v>
      </c>
      <c r="CQ14" s="2">
        <f t="shared" ca="1" si="9"/>
        <v>-2.3834632268868692</v>
      </c>
      <c r="CR14" s="2">
        <f t="shared" ca="1" si="9"/>
        <v>-4.6267962127717261</v>
      </c>
      <c r="CS14" s="2">
        <f t="shared" ca="1" si="9"/>
        <v>-6.7002191188900193</v>
      </c>
      <c r="CT14" s="2">
        <f t="shared" ca="1" si="9"/>
        <v>-8.6201148949171902</v>
      </c>
      <c r="CU14" s="2">
        <f t="shared" ca="1" si="9"/>
        <v>-10.400825635281066</v>
      </c>
      <c r="CV14" s="2">
        <f t="shared" ca="1" si="9"/>
        <v>-12.054969770632132</v>
      </c>
      <c r="CW14" s="2">
        <f t="shared" ca="1" si="9"/>
        <v>-13.593700555675559</v>
      </c>
      <c r="CX14" s="2"/>
      <c r="CY14" s="2"/>
      <c r="CZ14" s="2"/>
      <c r="DA14" s="2"/>
      <c r="DB14" s="2"/>
      <c r="DC14" s="2"/>
      <c r="DD14" s="2"/>
      <c r="DE14" s="2"/>
    </row>
    <row r="15" spans="1:109">
      <c r="A15" s="39" t="str">
        <f>Satellite!G4</f>
        <v>Top plate</v>
      </c>
      <c r="C15" s="41">
        <v>2</v>
      </c>
      <c r="D15" s="31">
        <v>37.64200939458086</v>
      </c>
      <c r="E15" s="41">
        <f t="shared" ca="1" si="3"/>
        <v>17.268731799952803</v>
      </c>
      <c r="F15" s="19">
        <f t="shared" ca="1" si="4"/>
        <v>17.268741934573764</v>
      </c>
      <c r="G15" s="41">
        <f t="shared" si="5"/>
        <v>37.64200939458086</v>
      </c>
      <c r="H15" s="2">
        <f t="shared" ref="H15:L22" ca="1" si="10">IF(ABS($G$8-H$12)&lt;0.00000001,$F15,H15)</f>
        <v>36.943103555490495</v>
      </c>
      <c r="I15" s="2">
        <f t="shared" ca="1" si="10"/>
        <v>36.249738696639987</v>
      </c>
      <c r="J15" s="2">
        <f t="shared" ca="1" si="10"/>
        <v>35.561860472040586</v>
      </c>
      <c r="K15" s="2">
        <f t="shared" ca="1" si="10"/>
        <v>34.879408962550166</v>
      </c>
      <c r="L15" s="2">
        <f t="shared" ca="1" si="10"/>
        <v>34.202324163175128</v>
      </c>
      <c r="M15" s="2">
        <f t="shared" ca="1" si="7"/>
        <v>33.530546108747401</v>
      </c>
      <c r="N15" s="2">
        <f t="shared" ca="1" si="7"/>
        <v>32.864014980499114</v>
      </c>
      <c r="O15" s="2">
        <f t="shared" ca="1" si="7"/>
        <v>32.202671196513279</v>
      </c>
      <c r="P15" s="2">
        <f t="shared" ca="1" si="7"/>
        <v>31.546455488502058</v>
      </c>
      <c r="Q15" s="2">
        <f t="shared" ca="1" si="7"/>
        <v>30.895308966942419</v>
      </c>
      <c r="R15" s="2">
        <f t="shared" ca="1" si="7"/>
        <v>30.249173176261465</v>
      </c>
      <c r="S15" s="2">
        <f t="shared" ca="1" si="7"/>
        <v>29.607990141486688</v>
      </c>
      <c r="T15" s="2">
        <f t="shared" ca="1" si="7"/>
        <v>28.971702407553984</v>
      </c>
      <c r="U15" s="2">
        <f t="shared" ca="1" si="7"/>
        <v>28.340253072280724</v>
      </c>
      <c r="V15" s="2">
        <f t="shared" ca="1" si="7"/>
        <v>27.713585813860121</v>
      </c>
      <c r="W15" s="2">
        <f t="shared" ca="1" si="7"/>
        <v>27.091644913606505</v>
      </c>
      <c r="X15" s="2">
        <f t="shared" ca="1" si="7"/>
        <v>26.474375274576065</v>
      </c>
      <c r="Y15" s="2">
        <f t="shared" ca="1" si="7"/>
        <v>25.861722436599447</v>
      </c>
      <c r="Z15" s="2">
        <f t="shared" ca="1" si="7"/>
        <v>25.254695093338636</v>
      </c>
      <c r="AA15" s="2">
        <f t="shared" ca="1" si="7"/>
        <v>24.654472631198345</v>
      </c>
      <c r="AB15" s="2">
        <f t="shared" ca="1" si="7"/>
        <v>24.060972820032202</v>
      </c>
      <c r="AC15" s="2">
        <f t="shared" ca="1" si="7"/>
        <v>23.474101758196198</v>
      </c>
      <c r="AD15" s="2">
        <f t="shared" ca="1" si="7"/>
        <v>22.893754943191706</v>
      </c>
      <c r="AE15" s="2">
        <f t="shared" ca="1" si="7"/>
        <v>22.328843416534937</v>
      </c>
      <c r="AF15" s="2">
        <f t="shared" ca="1" si="7"/>
        <v>21.90516605039166</v>
      </c>
      <c r="AG15" s="2">
        <f t="shared" ca="1" si="7"/>
        <v>21.657338994012932</v>
      </c>
      <c r="AH15" s="2">
        <f t="shared" ca="1" si="7"/>
        <v>21.583051791311391</v>
      </c>
      <c r="AI15" s="2">
        <f t="shared" ca="1" si="7"/>
        <v>21.681522526421816</v>
      </c>
      <c r="AJ15" s="2">
        <f t="shared" ca="1" si="7"/>
        <v>21.953497137107448</v>
      </c>
      <c r="AK15" s="2">
        <f t="shared" ca="1" si="7"/>
        <v>22.394474243378486</v>
      </c>
      <c r="AL15" s="2">
        <f t="shared" ca="1" si="7"/>
        <v>23.003729118295126</v>
      </c>
      <c r="AM15" s="2">
        <f t="shared" ca="1" si="7"/>
        <v>23.779787999224684</v>
      </c>
      <c r="AN15" s="2">
        <f t="shared" ca="1" si="7"/>
        <v>24.720424823496778</v>
      </c>
      <c r="AO15" s="2">
        <f t="shared" ca="1" si="7"/>
        <v>25.827175787861545</v>
      </c>
      <c r="AP15" s="2">
        <f t="shared" ca="1" si="7"/>
        <v>27.096289283827012</v>
      </c>
      <c r="AQ15" s="2">
        <f t="shared" ca="1" si="7"/>
        <v>28.526249700396264</v>
      </c>
      <c r="AR15" s="2">
        <f t="shared" ca="1" si="7"/>
        <v>30.114764226021428</v>
      </c>
      <c r="AS15" s="2">
        <f t="shared" ca="1" si="7"/>
        <v>31.861007568722123</v>
      </c>
      <c r="AT15" s="2">
        <f t="shared" ca="1" si="7"/>
        <v>33.764861930428758</v>
      </c>
      <c r="AU15" s="2">
        <f t="shared" ca="1" si="7"/>
        <v>35.823151317710433</v>
      </c>
      <c r="AV15" s="2">
        <f t="shared" ca="1" si="7"/>
        <v>38.034151071998558</v>
      </c>
      <c r="AW15" s="2">
        <f t="shared" ca="1" si="7"/>
        <v>40.396067343780537</v>
      </c>
      <c r="AX15" s="2">
        <f t="shared" ca="1" si="7"/>
        <v>42.907035317409587</v>
      </c>
      <c r="AY15" s="2">
        <f t="shared" ca="1" si="7"/>
        <v>45.565871176371147</v>
      </c>
      <c r="AZ15" s="2">
        <f t="shared" ca="1" si="7"/>
        <v>48.370550844398579</v>
      </c>
      <c r="BA15" s="2">
        <f t="shared" ca="1" si="7"/>
        <v>51.318204871395423</v>
      </c>
      <c r="BB15" s="2">
        <f t="shared" ca="1" si="7"/>
        <v>54.40586911451279</v>
      </c>
      <c r="BC15" s="2">
        <f t="shared" ca="1" si="7"/>
        <v>57.553940033761378</v>
      </c>
      <c r="BD15" s="2">
        <f t="shared" ca="1" si="7"/>
        <v>60.513462107853762</v>
      </c>
      <c r="BE15" s="2">
        <f t="shared" ca="1" si="7"/>
        <v>63.269339018793602</v>
      </c>
      <c r="BF15" s="2">
        <f t="shared" ca="1" si="7"/>
        <v>65.823926613599923</v>
      </c>
      <c r="BG15" s="2">
        <f t="shared" ca="1" si="7"/>
        <v>68.178945274171951</v>
      </c>
      <c r="BH15" s="2">
        <f t="shared" ca="1" si="7"/>
        <v>70.336970185296693</v>
      </c>
      <c r="BI15" s="2">
        <f t="shared" ca="1" si="7"/>
        <v>72.298417821992018</v>
      </c>
      <c r="BJ15" s="2">
        <f t="shared" ca="1" si="7"/>
        <v>74.064545725719782</v>
      </c>
      <c r="BK15" s="2">
        <f t="shared" ca="1" si="7"/>
        <v>75.639696504669104</v>
      </c>
      <c r="BL15" s="2">
        <f t="shared" ca="1" si="7"/>
        <v>77.025260370849168</v>
      </c>
      <c r="BM15" s="2">
        <f t="shared" ca="1" si="7"/>
        <v>78.223440141220877</v>
      </c>
      <c r="BN15" s="2">
        <f t="shared" ca="1" si="7"/>
        <v>79.235726523246356</v>
      </c>
      <c r="BO15" s="2">
        <f t="shared" ca="1" si="7"/>
        <v>80.064384305218425</v>
      </c>
      <c r="BP15" s="2">
        <f t="shared" ca="1" si="7"/>
        <v>80.712454618680681</v>
      </c>
      <c r="BQ15" s="2">
        <f t="shared" ca="1" si="7"/>
        <v>81.182235848219136</v>
      </c>
      <c r="BR15" s="2">
        <f t="shared" ca="1" si="7"/>
        <v>81.476772794251218</v>
      </c>
      <c r="BS15" s="2">
        <f t="shared" ca="1" si="7"/>
        <v>81.597587662804244</v>
      </c>
      <c r="BT15" s="2">
        <f t="shared" ca="1" si="7"/>
        <v>81.544680416515831</v>
      </c>
      <c r="BU15" s="2">
        <f t="shared" ca="1" si="7"/>
        <v>81.322535408998519</v>
      </c>
      <c r="BV15" s="2">
        <f t="shared" ca="1" si="7"/>
        <v>80.934083049697392</v>
      </c>
      <c r="BW15" s="2">
        <f t="shared" ca="1" si="7"/>
        <v>80.380708174885726</v>
      </c>
      <c r="BX15" s="2">
        <f t="shared" ca="1" si="7"/>
        <v>79.664493109869269</v>
      </c>
      <c r="BY15" s="2">
        <f t="shared" ca="1" si="8"/>
        <v>78.78594772239363</v>
      </c>
      <c r="BZ15" s="2">
        <f t="shared" ca="1" si="8"/>
        <v>77.748524597187313</v>
      </c>
      <c r="CA15" s="2">
        <f t="shared" ca="1" si="8"/>
        <v>76.64481404555201</v>
      </c>
      <c r="CB15" s="2">
        <f t="shared" ca="1" si="8"/>
        <v>75.55528518841669</v>
      </c>
      <c r="CC15" s="2">
        <f t="shared" ca="1" si="8"/>
        <v>74.479505927304047</v>
      </c>
      <c r="CD15" s="2">
        <f t="shared" ca="1" si="8"/>
        <v>73.417072909343631</v>
      </c>
      <c r="CE15" s="2">
        <f t="shared" ca="1" si="8"/>
        <v>72.367609550716125</v>
      </c>
      <c r="CF15" s="2">
        <f t="shared" ca="1" si="8"/>
        <v>71.330617276571701</v>
      </c>
      <c r="CG15" s="2">
        <f t="shared" ca="1" si="8"/>
        <v>70.304209118762927</v>
      </c>
      <c r="CH15" s="2">
        <f t="shared" ca="1" si="8"/>
        <v>69.287910746272487</v>
      </c>
      <c r="CI15" s="2">
        <f t="shared" ca="1" si="8"/>
        <v>68.281702303210466</v>
      </c>
      <c r="CJ15" s="2">
        <f t="shared" ca="1" si="8"/>
        <v>67.28553255206954</v>
      </c>
      <c r="CK15" s="2">
        <f t="shared" ca="1" si="8"/>
        <v>66.299327901390214</v>
      </c>
      <c r="CL15" s="2">
        <f t="shared" ref="CL15:CW20" ca="1" si="11">IF(ABS($G$8-CL$12)&lt;0.00000001,$F15,CL15)</f>
        <v>65.322998620031029</v>
      </c>
      <c r="CM15" s="2">
        <f t="shared" ca="1" si="11"/>
        <v>64.356443241789918</v>
      </c>
      <c r="CN15" s="2">
        <f t="shared" ca="1" si="11"/>
        <v>63.399551763835376</v>
      </c>
      <c r="CO15" s="2">
        <f t="shared" ca="1" si="11"/>
        <v>62.452208016532332</v>
      </c>
      <c r="CP15" s="2">
        <f t="shared" ca="1" si="11"/>
        <v>61.514291449117628</v>
      </c>
      <c r="CQ15" s="2">
        <f t="shared" ca="1" si="11"/>
        <v>60.585678494229157</v>
      </c>
      <c r="CR15" s="2">
        <f t="shared" ca="1" si="11"/>
        <v>59.666243622821071</v>
      </c>
      <c r="CS15" s="2">
        <f t="shared" ca="1" si="11"/>
        <v>58.755860167529939</v>
      </c>
      <c r="CT15" s="2">
        <f t="shared" ca="1" si="11"/>
        <v>57.854400970244718</v>
      </c>
      <c r="CU15" s="2">
        <f t="shared" ca="1" si="11"/>
        <v>56.96173889442197</v>
      </c>
      <c r="CV15" s="2">
        <f t="shared" ca="1" si="11"/>
        <v>56.077747232103668</v>
      </c>
      <c r="CW15" s="2">
        <f t="shared" ca="1" si="11"/>
        <v>55.202300028100865</v>
      </c>
      <c r="CX15" s="2"/>
      <c r="CY15" s="2"/>
      <c r="CZ15" s="2"/>
      <c r="DA15" s="2"/>
      <c r="DB15" s="2"/>
      <c r="DC15" s="2"/>
      <c r="DD15" s="2"/>
      <c r="DE15" s="2"/>
    </row>
    <row r="16" spans="1:109">
      <c r="A16" s="39" t="str">
        <f>Satellite!G5</f>
        <v>Leading Edge</v>
      </c>
      <c r="C16" s="41">
        <v>3</v>
      </c>
      <c r="D16" s="31">
        <v>-60.476535741811986</v>
      </c>
      <c r="E16" s="41">
        <f t="shared" ca="1" si="3"/>
        <v>-30.574660930695885</v>
      </c>
      <c r="F16" s="19">
        <f t="shared" ca="1" si="4"/>
        <v>-30.574513923529569</v>
      </c>
      <c r="G16" s="41">
        <f t="shared" si="5"/>
        <v>-60.476535741811986</v>
      </c>
      <c r="H16" s="2">
        <f t="shared" ca="1" si="10"/>
        <v>-61.535477296256353</v>
      </c>
      <c r="I16" s="2">
        <f t="shared" ca="1" si="10"/>
        <v>-62.554508302085793</v>
      </c>
      <c r="J16" s="2">
        <f t="shared" ca="1" si="10"/>
        <v>-63.535638882901409</v>
      </c>
      <c r="K16" s="2">
        <f t="shared" ca="1" si="10"/>
        <v>-64.480777581757067</v>
      </c>
      <c r="L16" s="2">
        <f t="shared" ca="1" si="10"/>
        <v>-65.391703744862497</v>
      </c>
      <c r="M16" s="2">
        <f t="shared" ca="1" si="7"/>
        <v>-66.270078655029621</v>
      </c>
      <c r="N16" s="2">
        <f t="shared" ca="1" si="7"/>
        <v>-67.117455506046923</v>
      </c>
      <c r="O16" s="2">
        <f t="shared" ca="1" si="7"/>
        <v>-67.935288358545236</v>
      </c>
      <c r="P16" s="2">
        <f t="shared" ca="1" si="7"/>
        <v>-68.724940198553568</v>
      </c>
      <c r="Q16" s="2">
        <f t="shared" ca="1" si="7"/>
        <v>-69.487690203555815</v>
      </c>
      <c r="R16" s="2">
        <f t="shared" ca="1" si="7"/>
        <v>-70.224740306942593</v>
      </c>
      <c r="S16" s="2">
        <f t="shared" ca="1" si="7"/>
        <v>-70.937221139897133</v>
      </c>
      <c r="T16" s="2">
        <f t="shared" ca="1" si="7"/>
        <v>-71.626197419625669</v>
      </c>
      <c r="U16" s="2">
        <f t="shared" ca="1" si="7"/>
        <v>-72.29267284416413</v>
      </c>
      <c r="V16" s="2">
        <f t="shared" ca="1" si="7"/>
        <v>-72.937594546532324</v>
      </c>
      <c r="W16" s="2">
        <f t="shared" ca="1" si="7"/>
        <v>-73.561857154583166</v>
      </c>
      <c r="X16" s="2">
        <f t="shared" ca="1" si="7"/>
        <v>-74.166306497341296</v>
      </c>
      <c r="Y16" s="2">
        <f t="shared" ca="1" si="7"/>
        <v>-74.751742993816023</v>
      </c>
      <c r="Z16" s="2">
        <f t="shared" ca="1" si="7"/>
        <v>-62.65961805941896</v>
      </c>
      <c r="AA16" s="2">
        <f t="shared" ca="1" si="7"/>
        <v>-50.225113444071667</v>
      </c>
      <c r="AB16" s="2">
        <f t="shared" ca="1" si="7"/>
        <v>-37.747587476171105</v>
      </c>
      <c r="AC16" s="2">
        <f t="shared" ca="1" si="7"/>
        <v>-25.325426051727963</v>
      </c>
      <c r="AD16" s="2">
        <f t="shared" ca="1" si="7"/>
        <v>-13.06396154888718</v>
      </c>
      <c r="AE16" s="2">
        <f t="shared" ca="1" si="7"/>
        <v>-1.1185587693926142</v>
      </c>
      <c r="AF16" s="2">
        <f t="shared" ca="1" si="7"/>
        <v>9.5581627973065633</v>
      </c>
      <c r="AG16" s="2">
        <f t="shared" ca="1" si="7"/>
        <v>18.732295096296539</v>
      </c>
      <c r="AH16" s="2">
        <f t="shared" ca="1" si="7"/>
        <v>26.461753317928473</v>
      </c>
      <c r="AI16" s="2">
        <f t="shared" ca="1" si="7"/>
        <v>32.826150248246499</v>
      </c>
      <c r="AJ16" s="2">
        <f t="shared" ca="1" si="7"/>
        <v>37.918926306562838</v>
      </c>
      <c r="AK16" s="2">
        <f t="shared" ca="1" si="7"/>
        <v>41.863019564768663</v>
      </c>
      <c r="AL16" s="2">
        <f t="shared" ca="1" si="7"/>
        <v>44.772199205231395</v>
      </c>
      <c r="AM16" s="2">
        <f t="shared" ca="1" si="7"/>
        <v>46.761239238380981</v>
      </c>
      <c r="AN16" s="2">
        <f t="shared" ca="1" si="7"/>
        <v>47.941470115410169</v>
      </c>
      <c r="AO16" s="2">
        <f t="shared" ca="1" si="7"/>
        <v>48.401850435572698</v>
      </c>
      <c r="AP16" s="2">
        <f t="shared" ca="1" si="7"/>
        <v>48.239828147119866</v>
      </c>
      <c r="AQ16" s="2">
        <f t="shared" ca="1" si="7"/>
        <v>47.534103468569626</v>
      </c>
      <c r="AR16" s="2">
        <f t="shared" ca="1" si="7"/>
        <v>46.355146843992948</v>
      </c>
      <c r="AS16" s="2">
        <f t="shared" ca="1" si="7"/>
        <v>44.758198099050809</v>
      </c>
      <c r="AT16" s="2">
        <f t="shared" ca="1" si="7"/>
        <v>42.786788399696718</v>
      </c>
      <c r="AU16" s="2">
        <f t="shared" ca="1" si="7"/>
        <v>40.486756615680655</v>
      </c>
      <c r="AV16" s="2">
        <f t="shared" ca="1" si="7"/>
        <v>37.891270825125801</v>
      </c>
      <c r="AW16" s="2">
        <f t="shared" ca="1" si="7"/>
        <v>35.027499510630435</v>
      </c>
      <c r="AX16" s="2">
        <f t="shared" ca="1" si="7"/>
        <v>31.917168688329632</v>
      </c>
      <c r="AY16" s="2">
        <f t="shared" ca="1" si="7"/>
        <v>28.574454725249339</v>
      </c>
      <c r="AZ16" s="2">
        <f t="shared" ca="1" si="7"/>
        <v>25.012349991704209</v>
      </c>
      <c r="BA16" s="2">
        <f t="shared" ca="1" si="7"/>
        <v>21.24309136312139</v>
      </c>
      <c r="BB16" s="2">
        <f t="shared" ca="1" si="7"/>
        <v>17.275832769594025</v>
      </c>
      <c r="BC16" s="2">
        <f t="shared" ca="1" si="7"/>
        <v>13.246439983234957</v>
      </c>
      <c r="BD16" s="2">
        <f t="shared" ca="1" si="7"/>
        <v>9.5589916012214093</v>
      </c>
      <c r="BE16" s="2">
        <f t="shared" ca="1" si="7"/>
        <v>6.1965567320775641</v>
      </c>
      <c r="BF16" s="2">
        <f t="shared" ca="1" si="7"/>
        <v>3.1204461874226093</v>
      </c>
      <c r="BG16" s="2">
        <f t="shared" ca="1" si="7"/>
        <v>0.29804418789865617</v>
      </c>
      <c r="BH16" s="2">
        <f t="shared" ca="1" si="7"/>
        <v>-2.2983756441886083</v>
      </c>
      <c r="BI16" s="2">
        <f t="shared" ca="1" si="7"/>
        <v>-4.6925620948227547</v>
      </c>
      <c r="BJ16" s="2">
        <f t="shared" ca="1" si="7"/>
        <v>-6.904997204107282</v>
      </c>
      <c r="BK16" s="2">
        <f t="shared" ca="1" si="7"/>
        <v>-8.9534566714773192</v>
      </c>
      <c r="BL16" s="2">
        <f t="shared" ca="1" si="7"/>
        <v>-10.853456213205247</v>
      </c>
      <c r="BM16" s="2">
        <f t="shared" ca="1" si="7"/>
        <v>-12.618610546710222</v>
      </c>
      <c r="BN16" s="2">
        <f t="shared" ca="1" si="7"/>
        <v>-14.260924435668828</v>
      </c>
      <c r="BO16" s="2">
        <f t="shared" ca="1" si="7"/>
        <v>-15.791030633003828</v>
      </c>
      <c r="BP16" s="2">
        <f t="shared" ca="1" si="7"/>
        <v>-17.21838594292382</v>
      </c>
      <c r="BQ16" s="2">
        <f t="shared" ca="1" si="7"/>
        <v>-18.55143374856155</v>
      </c>
      <c r="BR16" s="2">
        <f t="shared" ca="1" si="7"/>
        <v>-19.797739654765792</v>
      </c>
      <c r="BS16" s="2">
        <f t="shared" ca="1" si="7"/>
        <v>-20.964105401510174</v>
      </c>
      <c r="BT16" s="2">
        <f t="shared" ca="1" si="7"/>
        <v>-22.056665098901423</v>
      </c>
      <c r="BU16" s="2">
        <f t="shared" ca="1" si="7"/>
        <v>-23.080966859108834</v>
      </c>
      <c r="BV16" s="2">
        <f t="shared" ca="1" si="7"/>
        <v>-24.042042412639617</v>
      </c>
      <c r="BW16" s="2">
        <f t="shared" ca="1" si="7"/>
        <v>-24.944466890122705</v>
      </c>
      <c r="BX16" s="2">
        <f t="shared" ca="1" si="7"/>
        <v>-25.792410186278275</v>
      </c>
      <c r="BY16" s="2">
        <f t="shared" ca="1" si="8"/>
        <v>-26.589681366467936</v>
      </c>
      <c r="BZ16" s="2">
        <f t="shared" ca="1" si="8"/>
        <v>-27.339767263404347</v>
      </c>
      <c r="CA16" s="2">
        <f t="shared" ca="1" si="8"/>
        <v>-28.045858426879111</v>
      </c>
      <c r="CB16" s="2">
        <f t="shared" ca="1" si="8"/>
        <v>-28.710857289022663</v>
      </c>
      <c r="CC16" s="2">
        <f t="shared" ca="1" si="8"/>
        <v>-29.337431499667005</v>
      </c>
      <c r="CD16" s="2">
        <f t="shared" ca="1" si="8"/>
        <v>-29.928043582821015</v>
      </c>
      <c r="CE16" s="2">
        <f t="shared" ca="1" si="8"/>
        <v>-30.484970400134817</v>
      </c>
      <c r="CF16" s="2">
        <f t="shared" ca="1" si="8"/>
        <v>-31.761017337327431</v>
      </c>
      <c r="CG16" s="2">
        <f t="shared" ca="1" si="8"/>
        <v>-34.140649893699205</v>
      </c>
      <c r="CH16" s="2">
        <f t="shared" ca="1" si="8"/>
        <v>-36.391991671998042</v>
      </c>
      <c r="CI16" s="2">
        <f t="shared" ca="1" si="8"/>
        <v>-38.525267711001895</v>
      </c>
      <c r="CJ16" s="2">
        <f t="shared" ca="1" si="8"/>
        <v>-40.54959081720412</v>
      </c>
      <c r="CK16" s="2">
        <f t="shared" ca="1" si="8"/>
        <v>-42.473113733256696</v>
      </c>
      <c r="CL16" s="2">
        <f t="shared" ca="1" si="11"/>
        <v>-44.303156517317781</v>
      </c>
      <c r="CM16" s="2">
        <f t="shared" ca="1" si="11"/>
        <v>-46.046313770263851</v>
      </c>
      <c r="CN16" s="2">
        <f t="shared" ca="1" si="11"/>
        <v>-47.708545377606633</v>
      </c>
      <c r="CO16" s="2">
        <f t="shared" ca="1" si="11"/>
        <v>-49.295253685158528</v>
      </c>
      <c r="CP16" s="2">
        <f t="shared" ca="1" si="11"/>
        <v>-50.811349447214937</v>
      </c>
      <c r="CQ16" s="2">
        <f t="shared" ca="1" si="11"/>
        <v>-52.261308432738694</v>
      </c>
      <c r="CR16" s="2">
        <f t="shared" ca="1" si="11"/>
        <v>-53.649220218630006</v>
      </c>
      <c r="CS16" s="2">
        <f t="shared" ca="1" si="11"/>
        <v>-54.978830417164836</v>
      </c>
      <c r="CT16" s="2">
        <f t="shared" ca="1" si="11"/>
        <v>-56.253577360188153</v>
      </c>
      <c r="CU16" s="2">
        <f t="shared" ca="1" si="11"/>
        <v>-57.476624082882353</v>
      </c>
      <c r="CV16" s="2">
        <f t="shared" ca="1" si="11"/>
        <v>-58.650886305178034</v>
      </c>
      <c r="CW16" s="2">
        <f t="shared" ca="1" si="11"/>
        <v>-59.779056991683923</v>
      </c>
      <c r="CX16" s="2"/>
      <c r="CY16" s="2"/>
      <c r="CZ16" s="2"/>
      <c r="DA16" s="2"/>
      <c r="DB16" s="2"/>
      <c r="DC16" s="2"/>
      <c r="DD16" s="2"/>
      <c r="DE16" s="2"/>
    </row>
    <row r="17" spans="1:109">
      <c r="A17" s="39" t="str">
        <f>Satellite!G6</f>
        <v>Trailing Edge</v>
      </c>
      <c r="C17" s="41">
        <v>4</v>
      </c>
      <c r="D17" s="31">
        <v>-30.758050807991403</v>
      </c>
      <c r="E17" s="41">
        <f t="shared" ca="1" si="3"/>
        <v>-30.446972605648295</v>
      </c>
      <c r="F17" s="19">
        <f t="shared" ca="1" si="4"/>
        <v>-30.446952292426669</v>
      </c>
      <c r="G17" s="41">
        <f t="shared" si="5"/>
        <v>-30.758050807991403</v>
      </c>
      <c r="H17" s="2">
        <f t="shared" ca="1" si="10"/>
        <v>-33.200941888846479</v>
      </c>
      <c r="I17" s="2">
        <f t="shared" ca="1" si="10"/>
        <v>-35.510303132292123</v>
      </c>
      <c r="J17" s="2">
        <f t="shared" ca="1" si="10"/>
        <v>-37.696834242700724</v>
      </c>
      <c r="K17" s="2">
        <f t="shared" ca="1" si="10"/>
        <v>-39.770174700916144</v>
      </c>
      <c r="L17" s="2">
        <f t="shared" ca="1" si="10"/>
        <v>-41.738930436996647</v>
      </c>
      <c r="M17" s="2">
        <f t="shared" ca="1" si="7"/>
        <v>-43.610813517262883</v>
      </c>
      <c r="N17" s="2">
        <f t="shared" ca="1" si="7"/>
        <v>-45.392759285428596</v>
      </c>
      <c r="O17" s="2">
        <f t="shared" ca="1" si="7"/>
        <v>-47.091025153481688</v>
      </c>
      <c r="P17" s="2">
        <f t="shared" ca="1" si="7"/>
        <v>-48.711274359505893</v>
      </c>
      <c r="Q17" s="2">
        <f t="shared" ca="1" si="7"/>
        <v>-50.258647334408515</v>
      </c>
      <c r="R17" s="2">
        <f t="shared" ca="1" si="7"/>
        <v>-51.737822796294751</v>
      </c>
      <c r="S17" s="2">
        <f t="shared" ca="1" si="7"/>
        <v>-53.153070282681597</v>
      </c>
      <c r="T17" s="2">
        <f t="shared" ca="1" si="7"/>
        <v>-54.508295509439236</v>
      </c>
      <c r="U17" s="2">
        <f t="shared" ca="1" si="7"/>
        <v>-55.807079690939894</v>
      </c>
      <c r="V17" s="2">
        <f t="shared" ca="1" si="7"/>
        <v>-57.052713753161136</v>
      </c>
      <c r="W17" s="2">
        <f t="shared" ca="1" si="7"/>
        <v>-58.248228208952312</v>
      </c>
      <c r="X17" s="2">
        <f t="shared" ca="1" si="7"/>
        <v>-59.396419333613878</v>
      </c>
      <c r="Y17" s="2">
        <f t="shared" ca="1" si="7"/>
        <v>-60.499872172682359</v>
      </c>
      <c r="Z17" s="2">
        <f t="shared" ca="1" si="7"/>
        <v>-59.652613504019577</v>
      </c>
      <c r="AA17" s="2">
        <f t="shared" ca="1" si="7"/>
        <v>-58.805911555366002</v>
      </c>
      <c r="AB17" s="2">
        <f t="shared" ca="1" si="7"/>
        <v>-57.991938674329901</v>
      </c>
      <c r="AC17" s="2">
        <f t="shared" ca="1" si="7"/>
        <v>-57.209836367286712</v>
      </c>
      <c r="AD17" s="2">
        <f t="shared" ca="1" si="7"/>
        <v>-56.458737645948361</v>
      </c>
      <c r="AE17" s="2">
        <f t="shared" ca="1" si="7"/>
        <v>-55.737769108222082</v>
      </c>
      <c r="AF17" s="2">
        <f t="shared" ca="1" si="7"/>
        <v>-55.046037224292071</v>
      </c>
      <c r="AG17" s="2">
        <f t="shared" ca="1" si="7"/>
        <v>-54.382622557046744</v>
      </c>
      <c r="AH17" s="2">
        <f t="shared" ca="1" si="7"/>
        <v>-53.746609290305997</v>
      </c>
      <c r="AI17" s="2">
        <f t="shared" ca="1" si="7"/>
        <v>-53.137089745703996</v>
      </c>
      <c r="AJ17" s="2">
        <f t="shared" ca="1" si="7"/>
        <v>-52.553166281326448</v>
      </c>
      <c r="AK17" s="2">
        <f t="shared" ca="1" si="7"/>
        <v>-51.993953009940576</v>
      </c>
      <c r="AL17" s="2">
        <f t="shared" ca="1" si="7"/>
        <v>-51.458577329743264</v>
      </c>
      <c r="AM17" s="2">
        <f t="shared" ca="1" si="7"/>
        <v>-50.946181274303754</v>
      </c>
      <c r="AN17" s="2">
        <f t="shared" ca="1" si="7"/>
        <v>-50.455922763409149</v>
      </c>
      <c r="AO17" s="2">
        <f t="shared" ca="1" si="7"/>
        <v>-49.986976726582483</v>
      </c>
      <c r="AP17" s="2">
        <f t="shared" ca="1" si="7"/>
        <v>-49.53853593214177</v>
      </c>
      <c r="AQ17" s="2">
        <f t="shared" ca="1" si="7"/>
        <v>-49.109811828331857</v>
      </c>
      <c r="AR17" s="2">
        <f t="shared" ca="1" si="7"/>
        <v>-48.700035229740408</v>
      </c>
      <c r="AS17" s="2">
        <f t="shared" ca="1" si="7"/>
        <v>-48.308456816651081</v>
      </c>
      <c r="AT17" s="2">
        <f t="shared" ca="1" si="7"/>
        <v>-47.934347551749781</v>
      </c>
      <c r="AU17" s="2">
        <f t="shared" ca="1" si="7"/>
        <v>-47.57699900975571</v>
      </c>
      <c r="AV17" s="2">
        <f t="shared" ca="1" si="7"/>
        <v>-47.23572361068203</v>
      </c>
      <c r="AW17" s="2">
        <f t="shared" ca="1" si="7"/>
        <v>-46.909854674825098</v>
      </c>
      <c r="AX17" s="2">
        <f t="shared" ca="1" si="7"/>
        <v>-46.598746496300862</v>
      </c>
      <c r="AY17" s="2">
        <f t="shared" ca="1" si="7"/>
        <v>-46.301774340139367</v>
      </c>
      <c r="AZ17" s="2">
        <f t="shared" ca="1" si="7"/>
        <v>-46.018334265931642</v>
      </c>
      <c r="BA17" s="2">
        <f t="shared" ca="1" si="7"/>
        <v>-45.747842971744944</v>
      </c>
      <c r="BB17" s="2">
        <f t="shared" ca="1" si="7"/>
        <v>-45.489737594472722</v>
      </c>
      <c r="BC17" s="2">
        <f t="shared" ca="1" si="7"/>
        <v>-45.107761880403814</v>
      </c>
      <c r="BD17" s="2">
        <f t="shared" ca="1" si="7"/>
        <v>-44.181744612791555</v>
      </c>
      <c r="BE17" s="2">
        <f t="shared" ca="1" si="7"/>
        <v>-42.710229639753514</v>
      </c>
      <c r="BF17" s="2">
        <f t="shared" ca="1" si="7"/>
        <v>-40.723533242555447</v>
      </c>
      <c r="BG17" s="2">
        <f t="shared" ca="1" si="7"/>
        <v>-38.249669974958508</v>
      </c>
      <c r="BH17" s="2">
        <f t="shared" ca="1" si="7"/>
        <v>-35.319934573545531</v>
      </c>
      <c r="BI17" s="2">
        <f t="shared" ca="1" si="7"/>
        <v>-31.958771535895998</v>
      </c>
      <c r="BJ17" s="2">
        <f t="shared" ca="1" si="7"/>
        <v>-28.194583565389266</v>
      </c>
      <c r="BK17" s="2">
        <f t="shared" ca="1" si="7"/>
        <v>-24.06773196278305</v>
      </c>
      <c r="BL17" s="2">
        <f t="shared" ca="1" si="7"/>
        <v>-19.6094512029253</v>
      </c>
      <c r="BM17" s="2">
        <f t="shared" ca="1" si="7"/>
        <v>-14.855241932475725</v>
      </c>
      <c r="BN17" s="2">
        <f t="shared" ca="1" si="7"/>
        <v>-9.8393619421571934</v>
      </c>
      <c r="BO17" s="2">
        <f t="shared" ca="1" si="7"/>
        <v>-4.5997347278564549</v>
      </c>
      <c r="BP17" s="2">
        <f t="shared" ca="1" si="7"/>
        <v>0.82210422031073993</v>
      </c>
      <c r="BQ17" s="2">
        <f t="shared" ca="1" si="7"/>
        <v>6.3867318773162696</v>
      </c>
      <c r="BR17" s="2">
        <f t="shared" ca="1" si="7"/>
        <v>12.052182469633943</v>
      </c>
      <c r="BS17" s="2">
        <f t="shared" ca="1" si="7"/>
        <v>17.782426646772635</v>
      </c>
      <c r="BT17" s="2">
        <f t="shared" ca="1" si="7"/>
        <v>23.547756263176467</v>
      </c>
      <c r="BU17" s="2">
        <f t="shared" ca="1" si="7"/>
        <v>29.304457375857684</v>
      </c>
      <c r="BV17" s="2">
        <f t="shared" ca="1" si="7"/>
        <v>35.016726875970939</v>
      </c>
      <c r="BW17" s="2">
        <f t="shared" ca="1" si="7"/>
        <v>40.656742675524818</v>
      </c>
      <c r="BX17" s="2">
        <f t="shared" ca="1" si="7"/>
        <v>46.197441706012263</v>
      </c>
      <c r="BY17" s="2">
        <f t="shared" ca="1" si="8"/>
        <v>51.620972439073093</v>
      </c>
      <c r="BZ17" s="2">
        <f t="shared" ca="1" si="8"/>
        <v>56.902907172950471</v>
      </c>
      <c r="CA17" s="2">
        <f t="shared" ca="1" si="8"/>
        <v>61.419833541091492</v>
      </c>
      <c r="CB17" s="2">
        <f t="shared" ca="1" si="8"/>
        <v>64.744109070256798</v>
      </c>
      <c r="CC17" s="2">
        <f t="shared" ca="1" si="8"/>
        <v>67.028952787924482</v>
      </c>
      <c r="CD17" s="2">
        <f t="shared" ca="1" si="8"/>
        <v>68.411498320567659</v>
      </c>
      <c r="CE17" s="2">
        <f t="shared" ca="1" si="8"/>
        <v>69.02996520939908</v>
      </c>
      <c r="CF17" s="2">
        <f t="shared" ca="1" si="8"/>
        <v>64.259557931873942</v>
      </c>
      <c r="CG17" s="2">
        <f t="shared" ca="1" si="8"/>
        <v>52.922292036026853</v>
      </c>
      <c r="CH17" s="2">
        <f t="shared" ca="1" si="8"/>
        <v>43.088327210110016</v>
      </c>
      <c r="CI17" s="2">
        <f t="shared" ca="1" si="8"/>
        <v>34.449689829160945</v>
      </c>
      <c r="CJ17" s="2">
        <f t="shared" ca="1" si="8"/>
        <v>26.781322566942464</v>
      </c>
      <c r="CK17" s="2">
        <f t="shared" ca="1" si="8"/>
        <v>19.914202951956032</v>
      </c>
      <c r="CL17" s="2">
        <f t="shared" ca="1" si="11"/>
        <v>13.718449479093763</v>
      </c>
      <c r="CM17" s="2">
        <f t="shared" ca="1" si="11"/>
        <v>8.0922930746286319</v>
      </c>
      <c r="CN17" s="2">
        <f t="shared" ca="1" si="11"/>
        <v>2.9546421592607812</v>
      </c>
      <c r="CO17" s="2">
        <f t="shared" ca="1" si="11"/>
        <v>-1.7600698717575145</v>
      </c>
      <c r="CP17" s="2">
        <f t="shared" ca="1" si="11"/>
        <v>-6.1055419238605664</v>
      </c>
      <c r="CQ17" s="2">
        <f t="shared" ca="1" si="11"/>
        <v>-10.126256161011659</v>
      </c>
      <c r="CR17" s="2">
        <f t="shared" ca="1" si="11"/>
        <v>-13.859435472982817</v>
      </c>
      <c r="CS17" s="2">
        <f t="shared" ca="1" si="11"/>
        <v>-17.336512904456701</v>
      </c>
      <c r="CT17" s="2">
        <f t="shared" ca="1" si="11"/>
        <v>-20.584251145264815</v>
      </c>
      <c r="CU17" s="2">
        <f t="shared" ca="1" si="11"/>
        <v>-23.625606853031471</v>
      </c>
      <c r="CV17" s="2">
        <f t="shared" ca="1" si="11"/>
        <v>-26.480406069800644</v>
      </c>
      <c r="CW17" s="2">
        <f t="shared" ca="1" si="11"/>
        <v>-29.165877849158719</v>
      </c>
      <c r="CX17" s="2"/>
      <c r="CY17" s="2"/>
      <c r="CZ17" s="2"/>
      <c r="DA17" s="2"/>
      <c r="DB17" s="2"/>
      <c r="DC17" s="2"/>
      <c r="DD17" s="2"/>
      <c r="DE17" s="2"/>
    </row>
    <row r="18" spans="1:109">
      <c r="A18" s="39" t="str">
        <f>Satellite!G7</f>
        <v>Starboard</v>
      </c>
      <c r="C18" s="41">
        <v>5</v>
      </c>
      <c r="D18" s="31">
        <v>-65.524734314768651</v>
      </c>
      <c r="E18" s="41">
        <f t="shared" ca="1" si="3"/>
        <v>-30.590013218049027</v>
      </c>
      <c r="F18" s="19">
        <f t="shared" ca="1" si="4"/>
        <v>-30.589849898529177</v>
      </c>
      <c r="G18" s="41">
        <f t="shared" si="5"/>
        <v>-65.524734314768651</v>
      </c>
      <c r="H18" s="2">
        <f t="shared" ca="1" si="10"/>
        <v>-66.387852395078113</v>
      </c>
      <c r="I18" s="2">
        <f t="shared" ca="1" si="10"/>
        <v>-67.22081536622386</v>
      </c>
      <c r="J18" s="2">
        <f t="shared" ca="1" si="10"/>
        <v>-68.024989942226696</v>
      </c>
      <c r="K18" s="2">
        <f t="shared" ca="1" si="10"/>
        <v>-68.801686757929062</v>
      </c>
      <c r="L18" s="2">
        <f t="shared" ca="1" si="10"/>
        <v>-69.552137233651038</v>
      </c>
      <c r="M18" s="2">
        <f t="shared" ca="1" si="7"/>
        <v>-70.277499653579454</v>
      </c>
      <c r="N18" s="2">
        <f t="shared" ca="1" si="7"/>
        <v>-70.978864681919191</v>
      </c>
      <c r="O18" s="2">
        <f t="shared" ca="1" si="7"/>
        <v>-71.657260377102091</v>
      </c>
      <c r="P18" s="2">
        <f t="shared" ca="1" si="7"/>
        <v>-72.313656757061239</v>
      </c>
      <c r="Q18" s="2">
        <f t="shared" ca="1" si="7"/>
        <v>-72.94896996226521</v>
      </c>
      <c r="R18" s="2">
        <f t="shared" ca="1" si="7"/>
        <v>-73.564066057717739</v>
      </c>
      <c r="S18" s="2">
        <f t="shared" ca="1" si="7"/>
        <v>-74.159764510356354</v>
      </c>
      <c r="T18" s="2">
        <f t="shared" ca="1" si="7"/>
        <v>-74.73684137411918</v>
      </c>
      <c r="U18" s="2">
        <f t="shared" ca="1" si="7"/>
        <v>-75.296032211315648</v>
      </c>
      <c r="V18" s="2">
        <f t="shared" ca="1" si="7"/>
        <v>-75.838034775755091</v>
      </c>
      <c r="W18" s="2">
        <f t="shared" ref="M18:BZ20" ca="1" si="12">IF(ABS($G$8-W$12)&lt;0.00000001,$F18,W18)</f>
        <v>-76.363511480299024</v>
      </c>
      <c r="X18" s="2">
        <f t="shared" ca="1" si="12"/>
        <v>-76.873091669053053</v>
      </c>
      <c r="Y18" s="2">
        <f t="shared" ca="1" si="12"/>
        <v>-77.367373712263515</v>
      </c>
      <c r="Z18" s="2">
        <f t="shared" ca="1" si="12"/>
        <v>-75.931172473602274</v>
      </c>
      <c r="AA18" s="2">
        <f t="shared" ca="1" si="12"/>
        <v>-74.505405719712485</v>
      </c>
      <c r="AB18" s="2">
        <f t="shared" ca="1" si="12"/>
        <v>-73.122751138284386</v>
      </c>
      <c r="AC18" s="2">
        <f t="shared" ca="1" si="12"/>
        <v>-71.782850898191569</v>
      </c>
      <c r="AD18" s="2">
        <f t="shared" ca="1" si="12"/>
        <v>-70.48529220302332</v>
      </c>
      <c r="AE18" s="2">
        <f t="shared" ca="1" si="12"/>
        <v>-69.229610129650993</v>
      </c>
      <c r="AF18" s="2">
        <f t="shared" ca="1" si="12"/>
        <v>-68.015304619086109</v>
      </c>
      <c r="AG18" s="2">
        <f t="shared" ca="1" si="12"/>
        <v>-66.841849022199924</v>
      </c>
      <c r="AH18" s="2">
        <f t="shared" ca="1" si="12"/>
        <v>-65.708666501628556</v>
      </c>
      <c r="AI18" s="2">
        <f t="shared" ca="1" si="12"/>
        <v>-64.615129155153213</v>
      </c>
      <c r="AJ18" s="2">
        <f t="shared" ca="1" si="12"/>
        <v>-63.560559831673693</v>
      </c>
      <c r="AK18" s="2">
        <f t="shared" ca="1" si="12"/>
        <v>-62.544234916602385</v>
      </c>
      <c r="AL18" s="2">
        <f t="shared" ca="1" si="12"/>
        <v>-61.56538803290411</v>
      </c>
      <c r="AM18" s="2">
        <f t="shared" ca="1" si="12"/>
        <v>-60.623214425396711</v>
      </c>
      <c r="AN18" s="2">
        <f t="shared" ca="1" si="12"/>
        <v>-59.716875563874154</v>
      </c>
      <c r="AO18" s="2">
        <f t="shared" ca="1" si="12"/>
        <v>-58.845503903081678</v>
      </c>
      <c r="AP18" s="2">
        <f t="shared" ca="1" si="12"/>
        <v>-58.008208280315941</v>
      </c>
      <c r="AQ18" s="2">
        <f t="shared" ca="1" si="12"/>
        <v>-57.204078608783796</v>
      </c>
      <c r="AR18" s="2">
        <f t="shared" ca="1" si="12"/>
        <v>-56.43219049179492</v>
      </c>
      <c r="AS18" s="2">
        <f t="shared" ca="1" si="12"/>
        <v>-55.691609835903165</v>
      </c>
      <c r="AT18" s="2">
        <f t="shared" ca="1" si="12"/>
        <v>-54.981396983531589</v>
      </c>
      <c r="AU18" s="2">
        <f t="shared" ca="1" si="12"/>
        <v>-54.300610451181981</v>
      </c>
      <c r="AV18" s="2">
        <f t="shared" ca="1" si="12"/>
        <v>-53.648310334234807</v>
      </c>
      <c r="AW18" s="2">
        <f t="shared" ca="1" si="12"/>
        <v>-53.023561696613797</v>
      </c>
      <c r="AX18" s="2">
        <f t="shared" ca="1" si="12"/>
        <v>-52.425437228042917</v>
      </c>
      <c r="AY18" s="2">
        <f t="shared" ca="1" si="12"/>
        <v>-51.853019612114267</v>
      </c>
      <c r="AZ18" s="2">
        <f t="shared" ca="1" si="12"/>
        <v>-51.305404026838382</v>
      </c>
      <c r="BA18" s="2">
        <f t="shared" ca="1" si="12"/>
        <v>-50.781700019399246</v>
      </c>
      <c r="BB18" s="2">
        <f t="shared" ca="1" si="12"/>
        <v>-50.281033104146793</v>
      </c>
      <c r="BC18" s="2">
        <f t="shared" ca="1" si="12"/>
        <v>-49.802542494260265</v>
      </c>
      <c r="BD18" s="2">
        <f t="shared" ca="1" si="12"/>
        <v>-49.345340333826812</v>
      </c>
      <c r="BE18" s="2">
        <f t="shared" ca="1" si="12"/>
        <v>-48.908536131667567</v>
      </c>
      <c r="BF18" s="2">
        <f t="shared" ca="1" si="12"/>
        <v>-48.491269088870261</v>
      </c>
      <c r="BG18" s="2">
        <f t="shared" ca="1" si="12"/>
        <v>-48.092708294623108</v>
      </c>
      <c r="BH18" s="2">
        <f t="shared" ca="1" si="12"/>
        <v>-47.71205239748754</v>
      </c>
      <c r="BI18" s="2">
        <f t="shared" ca="1" si="12"/>
        <v>-47.348529099284661</v>
      </c>
      <c r="BJ18" s="2">
        <f t="shared" ca="1" si="12"/>
        <v>-47.00139474930954</v>
      </c>
      <c r="BK18" s="2">
        <f t="shared" ca="1" si="12"/>
        <v>-46.669934053676926</v>
      </c>
      <c r="BL18" s="2">
        <f t="shared" ca="1" si="12"/>
        <v>-46.353459813479034</v>
      </c>
      <c r="BM18" s="2">
        <f t="shared" ca="1" si="12"/>
        <v>-46.051312236912629</v>
      </c>
      <c r="BN18" s="2">
        <f t="shared" ca="1" si="12"/>
        <v>-45.762858672570353</v>
      </c>
      <c r="BO18" s="2">
        <f t="shared" ca="1" si="12"/>
        <v>-45.487493250017948</v>
      </c>
      <c r="BP18" s="2">
        <f t="shared" ca="1" si="12"/>
        <v>-45.224636091418382</v>
      </c>
      <c r="BQ18" s="2">
        <f t="shared" ca="1" si="12"/>
        <v>-44.973732794365652</v>
      </c>
      <c r="BR18" s="2">
        <f t="shared" ca="1" si="12"/>
        <v>-44.734253879748074</v>
      </c>
      <c r="BS18" s="2">
        <f t="shared" ca="1" si="12"/>
        <v>-44.505694078807117</v>
      </c>
      <c r="BT18" s="2">
        <f t="shared" ca="1" si="12"/>
        <v>-44.287571389868447</v>
      </c>
      <c r="BU18" s="2">
        <f t="shared" ca="1" si="12"/>
        <v>-44.079426334117784</v>
      </c>
      <c r="BV18" s="2">
        <f t="shared" ca="1" si="12"/>
        <v>-43.880821225963167</v>
      </c>
      <c r="BW18" s="2">
        <f t="shared" ca="1" si="12"/>
        <v>-43.691338921616136</v>
      </c>
      <c r="BX18" s="2">
        <f t="shared" ca="1" si="12"/>
        <v>-43.510581999814121</v>
      </c>
      <c r="BY18" s="2">
        <f t="shared" ca="1" si="8"/>
        <v>-43.338171877451515</v>
      </c>
      <c r="BZ18" s="2">
        <f t="shared" ca="1" si="8"/>
        <v>-43.173747670236047</v>
      </c>
      <c r="CA18" s="2">
        <f t="shared" ca="1" si="8"/>
        <v>-43.016971729759028</v>
      </c>
      <c r="CB18" s="2">
        <f t="shared" ca="1" si="8"/>
        <v>-42.867545031186772</v>
      </c>
      <c r="CC18" s="2">
        <f t="shared" ca="1" si="8"/>
        <v>-42.725179241226925</v>
      </c>
      <c r="CD18" s="2">
        <f t="shared" ca="1" si="8"/>
        <v>-42.589589543914229</v>
      </c>
      <c r="CE18" s="2">
        <f t="shared" ca="1" si="8"/>
        <v>-42.460495407496481</v>
      </c>
      <c r="CF18" s="2">
        <f t="shared" ca="1" si="8"/>
        <v>-43.089167114443114</v>
      </c>
      <c r="CG18" s="2">
        <f t="shared" ca="1" si="8"/>
        <v>-44.868588743998622</v>
      </c>
      <c r="CH18" s="2">
        <f t="shared" ca="1" si="8"/>
        <v>-46.565403312303346</v>
      </c>
      <c r="CI18" s="2">
        <f t="shared" ca="1" si="8"/>
        <v>-48.185063125616253</v>
      </c>
      <c r="CJ18" s="2">
        <f t="shared" ca="1" si="8"/>
        <v>-49.732543307229342</v>
      </c>
      <c r="CK18" s="2">
        <f t="shared" ca="1" si="8"/>
        <v>-51.212391340884253</v>
      </c>
      <c r="CL18" s="2">
        <f t="shared" ca="1" si="11"/>
        <v>-52.628771460452533</v>
      </c>
      <c r="CM18" s="2">
        <f t="shared" ca="1" si="11"/>
        <v>-53.985504123682475</v>
      </c>
      <c r="CN18" s="2">
        <f t="shared" ca="1" si="11"/>
        <v>-55.286100989372798</v>
      </c>
      <c r="CO18" s="2">
        <f t="shared" ca="1" si="11"/>
        <v>-56.533795868834503</v>
      </c>
      <c r="CP18" s="2">
        <f t="shared" ca="1" si="11"/>
        <v>-57.731572114523225</v>
      </c>
      <c r="CQ18" s="2">
        <f t="shared" ca="1" si="11"/>
        <v>-58.882186874987809</v>
      </c>
      <c r="CR18" s="2">
        <f t="shared" ca="1" si="11"/>
        <v>-59.988192602178778</v>
      </c>
      <c r="CS18" s="2">
        <f t="shared" ca="1" si="11"/>
        <v>-61.051956152627355</v>
      </c>
      <c r="CT18" s="2">
        <f t="shared" ca="1" si="11"/>
        <v>-62.075675781741261</v>
      </c>
      <c r="CU18" s="2">
        <f t="shared" ca="1" si="11"/>
        <v>-63.061396292022252</v>
      </c>
      <c r="CV18" s="2">
        <f t="shared" ca="1" si="11"/>
        <v>-64.011022561863754</v>
      </c>
      <c r="CW18" s="2">
        <f t="shared" ca="1" si="11"/>
        <v>-64.926331651671219</v>
      </c>
      <c r="CX18" s="2"/>
      <c r="CY18" s="2"/>
      <c r="CZ18" s="2"/>
      <c r="DA18" s="2"/>
      <c r="DB18" s="2"/>
      <c r="DC18" s="2"/>
      <c r="DD18" s="2"/>
      <c r="DE18" s="2"/>
    </row>
    <row r="19" spans="1:109">
      <c r="A19" s="39" t="str">
        <f>Satellite!G8</f>
        <v>Larboard</v>
      </c>
      <c r="C19" s="41">
        <v>6</v>
      </c>
      <c r="D19" s="31">
        <v>-65.524734314768651</v>
      </c>
      <c r="E19" s="41">
        <f t="shared" ca="1" si="3"/>
        <v>-30.590013218049027</v>
      </c>
      <c r="F19" s="19">
        <f t="shared" ca="1" si="4"/>
        <v>-30.589849898529177</v>
      </c>
      <c r="G19" s="41">
        <f t="shared" si="5"/>
        <v>-65.524734314768651</v>
      </c>
      <c r="H19" s="2">
        <f t="shared" ca="1" si="10"/>
        <v>-66.387852395078113</v>
      </c>
      <c r="I19" s="2">
        <f t="shared" ca="1" si="10"/>
        <v>-67.22081536622386</v>
      </c>
      <c r="J19" s="2">
        <f t="shared" ca="1" si="10"/>
        <v>-68.024989942226696</v>
      </c>
      <c r="K19" s="2">
        <f t="shared" ca="1" si="10"/>
        <v>-68.801686757929062</v>
      </c>
      <c r="L19" s="2">
        <f t="shared" ca="1" si="10"/>
        <v>-69.552137233651038</v>
      </c>
      <c r="M19" s="2">
        <f t="shared" ca="1" si="12"/>
        <v>-70.277499653579454</v>
      </c>
      <c r="N19" s="2">
        <f t="shared" ca="1" si="12"/>
        <v>-70.978864681919191</v>
      </c>
      <c r="O19" s="2">
        <f t="shared" ca="1" si="12"/>
        <v>-71.657260377102091</v>
      </c>
      <c r="P19" s="2">
        <f t="shared" ca="1" si="12"/>
        <v>-72.313656757061239</v>
      </c>
      <c r="Q19" s="2">
        <f t="shared" ca="1" si="12"/>
        <v>-72.94896996226521</v>
      </c>
      <c r="R19" s="2">
        <f t="shared" ca="1" si="12"/>
        <v>-73.564066057717739</v>
      </c>
      <c r="S19" s="2">
        <f t="shared" ca="1" si="12"/>
        <v>-74.159764510356354</v>
      </c>
      <c r="T19" s="2">
        <f t="shared" ca="1" si="12"/>
        <v>-74.73684137411918</v>
      </c>
      <c r="U19" s="2">
        <f t="shared" ca="1" si="12"/>
        <v>-75.296032211315648</v>
      </c>
      <c r="V19" s="2">
        <f t="shared" ca="1" si="12"/>
        <v>-75.838034775755091</v>
      </c>
      <c r="W19" s="2">
        <f t="shared" ca="1" si="12"/>
        <v>-76.363511480299024</v>
      </c>
      <c r="X19" s="2">
        <f t="shared" ca="1" si="12"/>
        <v>-76.873091669053053</v>
      </c>
      <c r="Y19" s="2">
        <f t="shared" ca="1" si="12"/>
        <v>-77.367373712263515</v>
      </c>
      <c r="Z19" s="2">
        <f t="shared" ca="1" si="12"/>
        <v>-75.931172473602274</v>
      </c>
      <c r="AA19" s="2">
        <f t="shared" ca="1" si="12"/>
        <v>-74.505405719712485</v>
      </c>
      <c r="AB19" s="2">
        <f t="shared" ca="1" si="12"/>
        <v>-73.122751138284386</v>
      </c>
      <c r="AC19" s="2">
        <f t="shared" ca="1" si="12"/>
        <v>-71.782850898191569</v>
      </c>
      <c r="AD19" s="2">
        <f t="shared" ca="1" si="12"/>
        <v>-70.48529220302332</v>
      </c>
      <c r="AE19" s="2">
        <f t="shared" ca="1" si="12"/>
        <v>-69.229610129650993</v>
      </c>
      <c r="AF19" s="2">
        <f t="shared" ca="1" si="12"/>
        <v>-68.015304619086109</v>
      </c>
      <c r="AG19" s="2">
        <f t="shared" ca="1" si="12"/>
        <v>-66.841849022199924</v>
      </c>
      <c r="AH19" s="2">
        <f t="shared" ca="1" si="12"/>
        <v>-65.708666501628556</v>
      </c>
      <c r="AI19" s="2">
        <f t="shared" ca="1" si="12"/>
        <v>-64.615129155153213</v>
      </c>
      <c r="AJ19" s="2">
        <f t="shared" ca="1" si="12"/>
        <v>-63.560559831673693</v>
      </c>
      <c r="AK19" s="2">
        <f t="shared" ca="1" si="12"/>
        <v>-62.544234916602385</v>
      </c>
      <c r="AL19" s="2">
        <f t="shared" ca="1" si="12"/>
        <v>-61.56538803290411</v>
      </c>
      <c r="AM19" s="2">
        <f t="shared" ca="1" si="12"/>
        <v>-60.623214425396711</v>
      </c>
      <c r="AN19" s="2">
        <f t="shared" ca="1" si="12"/>
        <v>-59.716875563874154</v>
      </c>
      <c r="AO19" s="2">
        <f t="shared" ca="1" si="12"/>
        <v>-58.845503903081678</v>
      </c>
      <c r="AP19" s="2">
        <f t="shared" ca="1" si="12"/>
        <v>-58.008208280315941</v>
      </c>
      <c r="AQ19" s="2">
        <f t="shared" ca="1" si="12"/>
        <v>-57.204078608783796</v>
      </c>
      <c r="AR19" s="2">
        <f t="shared" ca="1" si="12"/>
        <v>-56.43219049179492</v>
      </c>
      <c r="AS19" s="2">
        <f t="shared" ca="1" si="12"/>
        <v>-55.691609835903165</v>
      </c>
      <c r="AT19" s="2">
        <f t="shared" ca="1" si="12"/>
        <v>-54.981396983531589</v>
      </c>
      <c r="AU19" s="2">
        <f t="shared" ca="1" si="12"/>
        <v>-54.300610451181981</v>
      </c>
      <c r="AV19" s="2">
        <f t="shared" ca="1" si="12"/>
        <v>-53.648310334234807</v>
      </c>
      <c r="AW19" s="2">
        <f t="shared" ca="1" si="12"/>
        <v>-53.023561696613797</v>
      </c>
      <c r="AX19" s="2">
        <f t="shared" ca="1" si="12"/>
        <v>-52.425437228042917</v>
      </c>
      <c r="AY19" s="2">
        <f t="shared" ca="1" si="12"/>
        <v>-51.853019612114267</v>
      </c>
      <c r="AZ19" s="2">
        <f t="shared" ca="1" si="12"/>
        <v>-51.305404026838382</v>
      </c>
      <c r="BA19" s="2">
        <f t="shared" ca="1" si="12"/>
        <v>-50.781700019399246</v>
      </c>
      <c r="BB19" s="2">
        <f t="shared" ca="1" si="12"/>
        <v>-50.281033104146793</v>
      </c>
      <c r="BC19" s="2">
        <f t="shared" ca="1" si="12"/>
        <v>-49.802542494260265</v>
      </c>
      <c r="BD19" s="2">
        <f t="shared" ca="1" si="12"/>
        <v>-49.345340333826812</v>
      </c>
      <c r="BE19" s="2">
        <f t="shared" ca="1" si="12"/>
        <v>-48.908536131667567</v>
      </c>
      <c r="BF19" s="2">
        <f t="shared" ca="1" si="12"/>
        <v>-48.491269088870261</v>
      </c>
      <c r="BG19" s="2">
        <f t="shared" ca="1" si="12"/>
        <v>-48.092708294623108</v>
      </c>
      <c r="BH19" s="2">
        <f t="shared" ca="1" si="12"/>
        <v>-47.71205239748754</v>
      </c>
      <c r="BI19" s="2">
        <f t="shared" ca="1" si="12"/>
        <v>-47.348529099284661</v>
      </c>
      <c r="BJ19" s="2">
        <f t="shared" ca="1" si="12"/>
        <v>-47.00139474930954</v>
      </c>
      <c r="BK19" s="2">
        <f t="shared" ca="1" si="12"/>
        <v>-46.669934053676926</v>
      </c>
      <c r="BL19" s="2">
        <f t="shared" ca="1" si="12"/>
        <v>-46.353459813479034</v>
      </c>
      <c r="BM19" s="2">
        <f t="shared" ca="1" si="12"/>
        <v>-46.051312236912629</v>
      </c>
      <c r="BN19" s="2">
        <f t="shared" ca="1" si="12"/>
        <v>-45.762858672570353</v>
      </c>
      <c r="BO19" s="2">
        <f t="shared" ca="1" si="12"/>
        <v>-45.487493250017948</v>
      </c>
      <c r="BP19" s="2">
        <f t="shared" ca="1" si="12"/>
        <v>-45.224636091418382</v>
      </c>
      <c r="BQ19" s="2">
        <f t="shared" ca="1" si="12"/>
        <v>-44.973732794365652</v>
      </c>
      <c r="BR19" s="2">
        <f t="shared" ca="1" si="12"/>
        <v>-44.734253879748074</v>
      </c>
      <c r="BS19" s="2">
        <f t="shared" ca="1" si="12"/>
        <v>-44.505694078807117</v>
      </c>
      <c r="BT19" s="2">
        <f t="shared" ca="1" si="12"/>
        <v>-44.287571389868447</v>
      </c>
      <c r="BU19" s="2">
        <f t="shared" ca="1" si="12"/>
        <v>-44.079426334117784</v>
      </c>
      <c r="BV19" s="2">
        <f t="shared" ca="1" si="12"/>
        <v>-43.880821225963167</v>
      </c>
      <c r="BW19" s="2">
        <f t="shared" ca="1" si="12"/>
        <v>-43.691338921616136</v>
      </c>
      <c r="BX19" s="2">
        <f t="shared" ca="1" si="12"/>
        <v>-43.510581999814121</v>
      </c>
      <c r="BY19" s="2">
        <f t="shared" ca="1" si="8"/>
        <v>-43.338171877451515</v>
      </c>
      <c r="BZ19" s="2">
        <f t="shared" ca="1" si="12"/>
        <v>-43.173747670236047</v>
      </c>
      <c r="CA19" s="2">
        <f t="shared" ca="1" si="8"/>
        <v>-43.016971729759028</v>
      </c>
      <c r="CB19" s="2">
        <f t="shared" ca="1" si="8"/>
        <v>-42.867545031186772</v>
      </c>
      <c r="CC19" s="2">
        <f t="shared" ca="1" si="8"/>
        <v>-42.725179241226925</v>
      </c>
      <c r="CD19" s="2">
        <f t="shared" ca="1" si="8"/>
        <v>-42.589589543914229</v>
      </c>
      <c r="CE19" s="2">
        <f t="shared" ca="1" si="8"/>
        <v>-42.460495407496481</v>
      </c>
      <c r="CF19" s="2">
        <f t="shared" ca="1" si="8"/>
        <v>-43.089167114443114</v>
      </c>
      <c r="CG19" s="2">
        <f t="shared" ca="1" si="8"/>
        <v>-44.868588743998622</v>
      </c>
      <c r="CH19" s="2">
        <f t="shared" ca="1" si="8"/>
        <v>-46.565403312303346</v>
      </c>
      <c r="CI19" s="2">
        <f t="shared" ca="1" si="8"/>
        <v>-48.185063125616253</v>
      </c>
      <c r="CJ19" s="2">
        <f t="shared" ca="1" si="8"/>
        <v>-49.732543307229342</v>
      </c>
      <c r="CK19" s="2">
        <f t="shared" ca="1" si="8"/>
        <v>-51.212391340884253</v>
      </c>
      <c r="CL19" s="2">
        <f t="shared" ca="1" si="11"/>
        <v>-52.628771460452533</v>
      </c>
      <c r="CM19" s="2">
        <f t="shared" ca="1" si="11"/>
        <v>-53.985504123682475</v>
      </c>
      <c r="CN19" s="2">
        <f t="shared" ca="1" si="11"/>
        <v>-55.286100989372798</v>
      </c>
      <c r="CO19" s="2">
        <f t="shared" ca="1" si="11"/>
        <v>-56.533795868834503</v>
      </c>
      <c r="CP19" s="2">
        <f t="shared" ca="1" si="11"/>
        <v>-57.731572114523225</v>
      </c>
      <c r="CQ19" s="2">
        <f t="shared" ca="1" si="11"/>
        <v>-58.882186874987809</v>
      </c>
      <c r="CR19" s="2">
        <f t="shared" ca="1" si="11"/>
        <v>-59.988192602178778</v>
      </c>
      <c r="CS19" s="2">
        <f t="shared" ca="1" si="11"/>
        <v>-61.051956152627355</v>
      </c>
      <c r="CT19" s="2">
        <f t="shared" ca="1" si="11"/>
        <v>-62.075675781741261</v>
      </c>
      <c r="CU19" s="2">
        <f t="shared" ca="1" si="11"/>
        <v>-63.061396292022252</v>
      </c>
      <c r="CV19" s="2">
        <f t="shared" ca="1" si="11"/>
        <v>-64.011022561863754</v>
      </c>
      <c r="CW19" s="2">
        <f t="shared" ca="1" si="11"/>
        <v>-64.926331651671219</v>
      </c>
      <c r="CX19" s="2"/>
      <c r="CY19" s="2"/>
      <c r="CZ19" s="2"/>
      <c r="DA19" s="2"/>
      <c r="DB19" s="2"/>
      <c r="DC19" s="2"/>
      <c r="DD19" s="2"/>
      <c r="DE19" s="2"/>
    </row>
    <row r="20" spans="1:109">
      <c r="A20" s="39" t="s">
        <v>168</v>
      </c>
      <c r="C20" s="41">
        <v>7</v>
      </c>
      <c r="D20" s="31">
        <v>-270.14999999999998</v>
      </c>
      <c r="E20" s="41">
        <f t="shared" si="3"/>
        <v>-270.14999999999998</v>
      </c>
      <c r="F20" s="19">
        <v>-270.14999999999998</v>
      </c>
      <c r="G20" s="41">
        <f t="shared" si="5"/>
        <v>-270.14999999999998</v>
      </c>
      <c r="H20" s="2">
        <f t="shared" ca="1" si="10"/>
        <v>-270.14999999999998</v>
      </c>
      <c r="I20" s="2">
        <f t="shared" ca="1" si="10"/>
        <v>-270.14999999999998</v>
      </c>
      <c r="J20" s="2">
        <f t="shared" ca="1" si="10"/>
        <v>-270.14999999999998</v>
      </c>
      <c r="K20" s="2">
        <f t="shared" ca="1" si="10"/>
        <v>-270.14999999999998</v>
      </c>
      <c r="L20" s="2">
        <f t="shared" ca="1" si="10"/>
        <v>-270.14999999999998</v>
      </c>
      <c r="M20" s="2">
        <f t="shared" ca="1" si="12"/>
        <v>-270.14999999999998</v>
      </c>
      <c r="N20" s="2">
        <f t="shared" ca="1" si="12"/>
        <v>-270.14999999999998</v>
      </c>
      <c r="O20" s="2">
        <f t="shared" ca="1" si="12"/>
        <v>-270.14999999999998</v>
      </c>
      <c r="P20" s="2">
        <f t="shared" ca="1" si="12"/>
        <v>-270.14999999999998</v>
      </c>
      <c r="Q20" s="2">
        <f t="shared" ca="1" si="12"/>
        <v>-270.14999999999998</v>
      </c>
      <c r="R20" s="2">
        <f t="shared" ca="1" si="12"/>
        <v>-270.14999999999998</v>
      </c>
      <c r="S20" s="2">
        <f t="shared" ca="1" si="12"/>
        <v>-270.14999999999998</v>
      </c>
      <c r="T20" s="2">
        <f t="shared" ca="1" si="12"/>
        <v>-270.14999999999998</v>
      </c>
      <c r="U20" s="2">
        <f t="shared" ca="1" si="12"/>
        <v>-270.14999999999998</v>
      </c>
      <c r="V20" s="2">
        <f t="shared" ca="1" si="12"/>
        <v>-270.14999999999998</v>
      </c>
      <c r="W20" s="2">
        <f t="shared" ca="1" si="12"/>
        <v>-270.14999999999998</v>
      </c>
      <c r="X20" s="2">
        <f t="shared" ca="1" si="12"/>
        <v>-270.14999999999998</v>
      </c>
      <c r="Y20" s="2">
        <f t="shared" ca="1" si="12"/>
        <v>-270.14999999999998</v>
      </c>
      <c r="Z20" s="2">
        <f t="shared" ca="1" si="12"/>
        <v>-270.14999999999998</v>
      </c>
      <c r="AA20" s="2">
        <f t="shared" ca="1" si="12"/>
        <v>-270.14999999999998</v>
      </c>
      <c r="AB20" s="2">
        <f t="shared" ca="1" si="12"/>
        <v>-270.14999999999998</v>
      </c>
      <c r="AC20" s="2">
        <f t="shared" ca="1" si="12"/>
        <v>-270.14999999999998</v>
      </c>
      <c r="AD20" s="2">
        <f t="shared" ca="1" si="12"/>
        <v>-270.14999999999998</v>
      </c>
      <c r="AE20" s="2">
        <f t="shared" ca="1" si="12"/>
        <v>-270.14999999999998</v>
      </c>
      <c r="AF20" s="2">
        <f t="shared" ca="1" si="12"/>
        <v>-270.14999999999998</v>
      </c>
      <c r="AG20" s="2">
        <f t="shared" ca="1" si="12"/>
        <v>-270.14999999999998</v>
      </c>
      <c r="AH20" s="2">
        <f t="shared" ca="1" si="12"/>
        <v>-270.14999999999998</v>
      </c>
      <c r="AI20" s="2">
        <f t="shared" ca="1" si="12"/>
        <v>-270.14999999999998</v>
      </c>
      <c r="AJ20" s="2">
        <f t="shared" ca="1" si="12"/>
        <v>-270.14999999999998</v>
      </c>
      <c r="AK20" s="2">
        <f t="shared" ca="1" si="12"/>
        <v>-270.14999999999998</v>
      </c>
      <c r="AL20" s="2">
        <f t="shared" ca="1" si="12"/>
        <v>-270.14999999999998</v>
      </c>
      <c r="AM20" s="2">
        <f t="shared" ca="1" si="12"/>
        <v>-270.14999999999998</v>
      </c>
      <c r="AN20" s="2">
        <f t="shared" ca="1" si="12"/>
        <v>-270.14999999999998</v>
      </c>
      <c r="AO20" s="2">
        <f t="shared" ca="1" si="12"/>
        <v>-270.14999999999998</v>
      </c>
      <c r="AP20" s="2">
        <f t="shared" ca="1" si="12"/>
        <v>-270.14999999999998</v>
      </c>
      <c r="AQ20" s="2">
        <f t="shared" ca="1" si="12"/>
        <v>-270.14999999999998</v>
      </c>
      <c r="AR20" s="2">
        <f t="shared" ca="1" si="12"/>
        <v>-270.14999999999998</v>
      </c>
      <c r="AS20" s="2">
        <f t="shared" ca="1" si="12"/>
        <v>-270.14999999999998</v>
      </c>
      <c r="AT20" s="2">
        <f t="shared" ca="1" si="12"/>
        <v>-270.14999999999998</v>
      </c>
      <c r="AU20" s="2">
        <f t="shared" ca="1" si="12"/>
        <v>-270.14999999999998</v>
      </c>
      <c r="AV20" s="2">
        <f t="shared" ca="1" si="12"/>
        <v>-270.14999999999998</v>
      </c>
      <c r="AW20" s="2">
        <f t="shared" ca="1" si="12"/>
        <v>-270.14999999999998</v>
      </c>
      <c r="AX20" s="2">
        <f t="shared" ca="1" si="12"/>
        <v>-270.14999999999998</v>
      </c>
      <c r="AY20" s="2">
        <f t="shared" ca="1" si="12"/>
        <v>-270.14999999999998</v>
      </c>
      <c r="AZ20" s="2">
        <f t="shared" ca="1" si="12"/>
        <v>-270.14999999999998</v>
      </c>
      <c r="BA20" s="2">
        <f t="shared" ca="1" si="12"/>
        <v>-270.14999999999998</v>
      </c>
      <c r="BB20" s="2">
        <f t="shared" ca="1" si="12"/>
        <v>-270.14999999999998</v>
      </c>
      <c r="BC20" s="2">
        <f t="shared" ca="1" si="12"/>
        <v>-270.14999999999998</v>
      </c>
      <c r="BD20" s="2">
        <f t="shared" ca="1" si="12"/>
        <v>-270.14999999999998</v>
      </c>
      <c r="BE20" s="2">
        <f t="shared" ca="1" si="12"/>
        <v>-270.14999999999998</v>
      </c>
      <c r="BF20" s="2">
        <f t="shared" ca="1" si="12"/>
        <v>-270.14999999999998</v>
      </c>
      <c r="BG20" s="2">
        <f t="shared" ca="1" si="12"/>
        <v>-270.14999999999998</v>
      </c>
      <c r="BH20" s="2">
        <f t="shared" ca="1" si="12"/>
        <v>-270.14999999999998</v>
      </c>
      <c r="BI20" s="2">
        <f t="shared" ca="1" si="12"/>
        <v>-270.14999999999998</v>
      </c>
      <c r="BJ20" s="2">
        <f t="shared" ca="1" si="12"/>
        <v>-270.14999999999998</v>
      </c>
      <c r="BK20" s="2">
        <f t="shared" ca="1" si="12"/>
        <v>-270.14999999999998</v>
      </c>
      <c r="BL20" s="2">
        <f t="shared" ca="1" si="12"/>
        <v>-270.14999999999998</v>
      </c>
      <c r="BM20" s="2">
        <f t="shared" ca="1" si="12"/>
        <v>-270.14999999999998</v>
      </c>
      <c r="BN20" s="2">
        <f t="shared" ca="1" si="12"/>
        <v>-270.14999999999998</v>
      </c>
      <c r="BO20" s="2">
        <f t="shared" ca="1" si="12"/>
        <v>-270.14999999999998</v>
      </c>
      <c r="BP20" s="2">
        <f t="shared" ca="1" si="12"/>
        <v>-270.14999999999998</v>
      </c>
      <c r="BQ20" s="2">
        <f t="shared" ca="1" si="12"/>
        <v>-270.14999999999998</v>
      </c>
      <c r="BR20" s="2">
        <f t="shared" ca="1" si="12"/>
        <v>-270.14999999999998</v>
      </c>
      <c r="BS20" s="2">
        <f t="shared" ca="1" si="12"/>
        <v>-270.14999999999998</v>
      </c>
      <c r="BT20" s="2">
        <f t="shared" ca="1" si="12"/>
        <v>-270.14999999999998</v>
      </c>
      <c r="BU20" s="2">
        <f t="shared" ca="1" si="12"/>
        <v>-270.14999999999998</v>
      </c>
      <c r="BV20" s="2">
        <f t="shared" ca="1" si="12"/>
        <v>-270.14999999999998</v>
      </c>
      <c r="BW20" s="2">
        <f t="shared" ca="1" si="12"/>
        <v>-270.14999999999998</v>
      </c>
      <c r="BX20" s="2">
        <f t="shared" ca="1" si="12"/>
        <v>-270.14999999999998</v>
      </c>
      <c r="BY20" s="2">
        <f t="shared" ca="1" si="8"/>
        <v>-270.14999999999998</v>
      </c>
      <c r="BZ20" s="2">
        <f t="shared" ca="1" si="8"/>
        <v>-270.14999999999998</v>
      </c>
      <c r="CA20" s="2">
        <f t="shared" ca="1" si="8"/>
        <v>-270.14999999999998</v>
      </c>
      <c r="CB20" s="2">
        <f t="shared" ca="1" si="8"/>
        <v>-270.14999999999998</v>
      </c>
      <c r="CC20" s="2">
        <f t="shared" ca="1" si="8"/>
        <v>-270.14999999999998</v>
      </c>
      <c r="CD20" s="2">
        <f t="shared" ca="1" si="8"/>
        <v>-270.14999999999998</v>
      </c>
      <c r="CE20" s="2">
        <f t="shared" ca="1" si="8"/>
        <v>-270.14999999999998</v>
      </c>
      <c r="CF20" s="2">
        <f t="shared" ca="1" si="8"/>
        <v>-270.14999999999998</v>
      </c>
      <c r="CG20" s="2">
        <f t="shared" ca="1" si="8"/>
        <v>-270.14999999999998</v>
      </c>
      <c r="CH20" s="2">
        <f t="shared" ca="1" si="8"/>
        <v>-270.14999999999998</v>
      </c>
      <c r="CI20" s="2">
        <f t="shared" ca="1" si="8"/>
        <v>-270.14999999999998</v>
      </c>
      <c r="CJ20" s="2">
        <f t="shared" ca="1" si="8"/>
        <v>-270.14999999999998</v>
      </c>
      <c r="CK20" s="2">
        <f t="shared" ca="1" si="8"/>
        <v>-270.14999999999998</v>
      </c>
      <c r="CL20" s="2">
        <f t="shared" ca="1" si="11"/>
        <v>-270.14999999999998</v>
      </c>
      <c r="CM20" s="2">
        <f t="shared" ca="1" si="11"/>
        <v>-270.14999999999998</v>
      </c>
      <c r="CN20" s="2">
        <f t="shared" ca="1" si="11"/>
        <v>-270.14999999999998</v>
      </c>
      <c r="CO20" s="2">
        <f t="shared" ca="1" si="11"/>
        <v>-270.14999999999998</v>
      </c>
      <c r="CP20" s="2">
        <f t="shared" ca="1" si="11"/>
        <v>-270.14999999999998</v>
      </c>
      <c r="CQ20" s="2">
        <f t="shared" ca="1" si="11"/>
        <v>-270.14999999999998</v>
      </c>
      <c r="CR20" s="2">
        <f t="shared" ca="1" si="11"/>
        <v>-270.14999999999998</v>
      </c>
      <c r="CS20" s="2">
        <f t="shared" ca="1" si="11"/>
        <v>-270.14999999999998</v>
      </c>
      <c r="CT20" s="2">
        <f t="shared" ca="1" si="11"/>
        <v>-270.14999999999998</v>
      </c>
      <c r="CU20" s="2">
        <f t="shared" ca="1" si="11"/>
        <v>-270.14999999999998</v>
      </c>
      <c r="CV20" s="2">
        <f t="shared" ca="1" si="11"/>
        <v>-270.14999999999998</v>
      </c>
      <c r="CW20" s="2">
        <f t="shared" ca="1" si="11"/>
        <v>-270.14999999999998</v>
      </c>
      <c r="CX20" s="2"/>
      <c r="CY20" s="2"/>
      <c r="CZ20" s="2"/>
      <c r="DA20" s="2"/>
      <c r="DB20" s="2"/>
      <c r="DC20" s="2"/>
      <c r="DD20" s="2"/>
      <c r="DE20" s="2"/>
    </row>
    <row r="21" spans="1:109">
      <c r="A21" s="39"/>
      <c r="C21" s="41">
        <v>8</v>
      </c>
      <c r="D21" s="31">
        <v>0</v>
      </c>
      <c r="E21" s="41" t="e">
        <f t="shared" ca="1" si="3"/>
        <v>#DIV/0!</v>
      </c>
      <c r="F21" s="19" t="e">
        <f t="shared" ca="1" si="4"/>
        <v>#DIV/0!</v>
      </c>
      <c r="G21" s="41">
        <f t="shared" si="5"/>
        <v>0</v>
      </c>
      <c r="H21" s="2" t="e">
        <f t="shared" ca="1" si="10"/>
        <v>#DIV/0!</v>
      </c>
      <c r="I21" s="2" t="e">
        <f t="shared" ca="1" si="10"/>
        <v>#DIV/0!</v>
      </c>
      <c r="J21" s="2" t="e">
        <f t="shared" ca="1" si="10"/>
        <v>#DIV/0!</v>
      </c>
      <c r="K21" s="2" t="e">
        <f t="shared" ca="1" si="10"/>
        <v>#DIV/0!</v>
      </c>
      <c r="L21" s="2" t="e">
        <f t="shared" ca="1" si="10"/>
        <v>#DIV/0!</v>
      </c>
    </row>
    <row r="22" spans="1:109">
      <c r="A22" s="39"/>
      <c r="C22" s="41">
        <v>9</v>
      </c>
      <c r="D22" s="31">
        <v>0</v>
      </c>
      <c r="E22" s="41" t="e">
        <f t="shared" ca="1" si="3"/>
        <v>#DIV/0!</v>
      </c>
      <c r="F22" s="19" t="e">
        <f t="shared" ca="1" si="4"/>
        <v>#DIV/0!</v>
      </c>
      <c r="G22" s="41">
        <f t="shared" si="5"/>
        <v>0</v>
      </c>
      <c r="H22" s="2" t="e">
        <f t="shared" ca="1" si="10"/>
        <v>#DIV/0!</v>
      </c>
      <c r="I22" s="2" t="e">
        <f t="shared" ca="1" si="10"/>
        <v>#DIV/0!</v>
      </c>
      <c r="J22" s="2" t="e">
        <f t="shared" ca="1" si="10"/>
        <v>#DIV/0!</v>
      </c>
      <c r="K22" s="2" t="e">
        <f t="shared" ca="1" si="10"/>
        <v>#DIV/0!</v>
      </c>
      <c r="L22" s="2" t="e">
        <f t="shared" ca="1" si="10"/>
        <v>#DIV/0!</v>
      </c>
    </row>
    <row r="23" spans="1:109">
      <c r="A23" s="39"/>
      <c r="C23" s="41">
        <v>10</v>
      </c>
      <c r="D23" s="31">
        <v>0</v>
      </c>
      <c r="E23" s="41" t="e">
        <f t="shared" ca="1" si="3"/>
        <v>#DIV/0!</v>
      </c>
      <c r="F23" s="19" t="e">
        <f t="shared" ca="1" si="4"/>
        <v>#DIV/0!</v>
      </c>
      <c r="G23" s="41">
        <f t="shared" si="5"/>
        <v>0</v>
      </c>
    </row>
    <row r="24" spans="1:109">
      <c r="A24" s="39"/>
      <c r="C24" s="41">
        <v>11</v>
      </c>
      <c r="D24" s="31">
        <v>0</v>
      </c>
      <c r="E24" s="41" t="e">
        <f t="shared" ca="1" si="3"/>
        <v>#DIV/0!</v>
      </c>
      <c r="F24" s="19" t="e">
        <f t="shared" ca="1" si="4"/>
        <v>#DIV/0!</v>
      </c>
      <c r="G24" s="41">
        <f t="shared" si="5"/>
        <v>0</v>
      </c>
    </row>
    <row r="25" spans="1:109">
      <c r="A25" s="39"/>
      <c r="C25" s="41">
        <v>12</v>
      </c>
      <c r="D25" s="31">
        <v>0</v>
      </c>
      <c r="E25" s="41" t="e">
        <f t="shared" ca="1" si="3"/>
        <v>#DIV/0!</v>
      </c>
      <c r="F25" s="19" t="e">
        <f t="shared" ca="1" si="4"/>
        <v>#DIV/0!</v>
      </c>
      <c r="G25" s="41">
        <f t="shared" si="5"/>
        <v>0</v>
      </c>
    </row>
    <row r="26" spans="1:109">
      <c r="A26" s="39"/>
      <c r="C26" s="41">
        <v>13</v>
      </c>
      <c r="D26" s="31">
        <v>0</v>
      </c>
      <c r="E26" s="41" t="e">
        <f t="shared" ca="1" si="3"/>
        <v>#DIV/0!</v>
      </c>
      <c r="F26" s="19" t="e">
        <f t="shared" ca="1" si="4"/>
        <v>#DIV/0!</v>
      </c>
      <c r="G26" s="41">
        <f t="shared" si="5"/>
        <v>0</v>
      </c>
    </row>
    <row r="27" spans="1:109">
      <c r="A27" s="39"/>
      <c r="C27" s="41">
        <v>14</v>
      </c>
      <c r="D27" s="31">
        <v>0</v>
      </c>
      <c r="E27" s="41" t="e">
        <f t="shared" ca="1" si="3"/>
        <v>#DIV/0!</v>
      </c>
      <c r="F27" s="19" t="e">
        <f t="shared" ca="1" si="4"/>
        <v>#DIV/0!</v>
      </c>
      <c r="G27" s="41">
        <f t="shared" si="5"/>
        <v>0</v>
      </c>
    </row>
    <row r="28" spans="1:109">
      <c r="A28" s="39"/>
      <c r="C28" s="41">
        <v>15</v>
      </c>
      <c r="D28" s="31">
        <v>0</v>
      </c>
      <c r="E28" s="41" t="e">
        <f t="shared" ca="1" si="3"/>
        <v>#DIV/0!</v>
      </c>
      <c r="F28" s="19" t="e">
        <f t="shared" ca="1" si="4"/>
        <v>#DIV/0!</v>
      </c>
      <c r="G28" s="41">
        <f t="shared" si="5"/>
        <v>0</v>
      </c>
    </row>
    <row r="29" spans="1:109">
      <c r="A29" s="39"/>
      <c r="C29" s="41">
        <v>16</v>
      </c>
      <c r="D29" s="31">
        <v>0</v>
      </c>
      <c r="E29" s="41" t="e">
        <f t="shared" ca="1" si="3"/>
        <v>#DIV/0!</v>
      </c>
      <c r="F29" s="19" t="e">
        <f t="shared" ca="1" si="4"/>
        <v>#DIV/0!</v>
      </c>
      <c r="G29" s="41">
        <f t="shared" si="5"/>
        <v>0</v>
      </c>
    </row>
    <row r="30" spans="1:109">
      <c r="A30" s="39"/>
      <c r="C30" s="41">
        <v>17</v>
      </c>
      <c r="D30" s="31">
        <v>0</v>
      </c>
      <c r="E30" s="41" t="e">
        <f t="shared" ca="1" si="3"/>
        <v>#DIV/0!</v>
      </c>
      <c r="F30" s="19" t="e">
        <f t="shared" ca="1" si="4"/>
        <v>#DIV/0!</v>
      </c>
      <c r="G30" s="41">
        <f t="shared" si="5"/>
        <v>0</v>
      </c>
    </row>
    <row r="31" spans="1:109">
      <c r="A31" s="39"/>
      <c r="C31" s="41">
        <v>18</v>
      </c>
      <c r="D31" s="31">
        <v>0</v>
      </c>
      <c r="E31" s="41" t="e">
        <f t="shared" ca="1" si="3"/>
        <v>#DIV/0!</v>
      </c>
      <c r="F31" s="19" t="e">
        <f t="shared" ca="1" si="4"/>
        <v>#DIV/0!</v>
      </c>
      <c r="G31" s="41">
        <f t="shared" si="5"/>
        <v>0</v>
      </c>
    </row>
    <row r="32" spans="1:109">
      <c r="A32" s="39"/>
      <c r="C32" s="41">
        <v>19</v>
      </c>
      <c r="D32" s="31">
        <v>0</v>
      </c>
      <c r="E32" s="41" t="e">
        <f t="shared" ca="1" si="3"/>
        <v>#DIV/0!</v>
      </c>
      <c r="F32" s="19" t="e">
        <f t="shared" ref="F32:F37" ca="1" si="13">IF($C$3=1,D32,E32*(IF($C$5=1,$C$4,IF(D113=0,$C$4,1-$E113)))+(IF($C$5=1,1-$C$4,IF(D113=0,1-$C$4,$E113)))*(D72+E72+CC155+CC238)/(CC196+AM155))</f>
        <v>#DIV/0!</v>
      </c>
      <c r="G32" s="41">
        <f t="shared" si="5"/>
        <v>0</v>
      </c>
    </row>
    <row r="33" spans="1:7">
      <c r="A33" s="39"/>
      <c r="C33" s="41">
        <v>20</v>
      </c>
      <c r="D33" s="31">
        <v>0</v>
      </c>
      <c r="E33" s="41" t="e">
        <f t="shared" ca="1" si="3"/>
        <v>#DIV/0!</v>
      </c>
      <c r="F33" s="19" t="e">
        <f t="shared" ca="1" si="13"/>
        <v>#DIV/0!</v>
      </c>
      <c r="G33" s="41">
        <f t="shared" si="5"/>
        <v>0</v>
      </c>
    </row>
    <row r="34" spans="1:7">
      <c r="A34" s="39"/>
      <c r="C34" s="41">
        <v>21</v>
      </c>
      <c r="D34" s="31">
        <v>0</v>
      </c>
      <c r="E34" s="41" t="e">
        <f t="shared" ca="1" si="3"/>
        <v>#DIV/0!</v>
      </c>
      <c r="F34" s="19" t="e">
        <f t="shared" ca="1" si="13"/>
        <v>#DIV/0!</v>
      </c>
      <c r="G34" s="41">
        <f t="shared" si="5"/>
        <v>0</v>
      </c>
    </row>
    <row r="35" spans="1:7">
      <c r="A35" s="39"/>
      <c r="C35" s="41">
        <v>22</v>
      </c>
      <c r="D35" s="31">
        <v>0</v>
      </c>
      <c r="E35" s="41" t="e">
        <f t="shared" ref="E35:E48" ca="1" si="14">+F35</f>
        <v>#DIV/0!</v>
      </c>
      <c r="F35" s="19" t="e">
        <f t="shared" ca="1" si="13"/>
        <v>#DIV/0!</v>
      </c>
      <c r="G35" s="41">
        <f t="shared" ref="G35:G48" si="15">+D35</f>
        <v>0</v>
      </c>
    </row>
    <row r="36" spans="1:7">
      <c r="A36" s="39"/>
      <c r="C36" s="41">
        <v>23</v>
      </c>
      <c r="D36" s="31">
        <v>0</v>
      </c>
      <c r="E36" s="41" t="e">
        <f t="shared" ca="1" si="14"/>
        <v>#DIV/0!</v>
      </c>
      <c r="F36" s="19" t="e">
        <f t="shared" ca="1" si="13"/>
        <v>#DIV/0!</v>
      </c>
      <c r="G36" s="41">
        <f t="shared" si="15"/>
        <v>0</v>
      </c>
    </row>
    <row r="37" spans="1:7">
      <c r="A37" s="39"/>
      <c r="C37" s="41">
        <v>24</v>
      </c>
      <c r="D37" s="31">
        <v>0</v>
      </c>
      <c r="E37" s="41" t="e">
        <f t="shared" ca="1" si="14"/>
        <v>#DIV/0!</v>
      </c>
      <c r="F37" s="19" t="e">
        <f t="shared" ca="1" si="13"/>
        <v>#DIV/0!</v>
      </c>
      <c r="G37" s="41">
        <f t="shared" si="15"/>
        <v>0</v>
      </c>
    </row>
    <row r="38" spans="1:7">
      <c r="A38" s="39"/>
      <c r="C38" s="41">
        <v>25</v>
      </c>
      <c r="D38" s="31">
        <v>0</v>
      </c>
      <c r="E38" s="41">
        <f t="shared" si="14"/>
        <v>20</v>
      </c>
      <c r="F38" s="19">
        <v>20</v>
      </c>
      <c r="G38" s="41">
        <f t="shared" si="15"/>
        <v>0</v>
      </c>
    </row>
    <row r="39" spans="1:7">
      <c r="A39" s="39"/>
      <c r="C39" s="41">
        <v>26</v>
      </c>
      <c r="D39" s="31">
        <v>0</v>
      </c>
      <c r="E39" s="41">
        <f t="shared" si="14"/>
        <v>50</v>
      </c>
      <c r="F39" s="19">
        <v>50</v>
      </c>
      <c r="G39" s="41">
        <f t="shared" si="15"/>
        <v>0</v>
      </c>
    </row>
    <row r="40" spans="1:7">
      <c r="A40" s="39"/>
      <c r="C40" s="41">
        <v>27</v>
      </c>
      <c r="D40" s="31">
        <v>0</v>
      </c>
      <c r="E40" s="41">
        <f t="shared" si="14"/>
        <v>50</v>
      </c>
      <c r="F40" s="19">
        <v>50</v>
      </c>
      <c r="G40" s="41">
        <f t="shared" si="15"/>
        <v>0</v>
      </c>
    </row>
    <row r="41" spans="1:7">
      <c r="A41" s="39"/>
      <c r="C41" s="41">
        <v>28</v>
      </c>
      <c r="D41" s="31">
        <v>0</v>
      </c>
      <c r="E41" s="41" t="e">
        <f t="shared" ca="1" si="14"/>
        <v>#DIV/0!</v>
      </c>
      <c r="F41" s="19" t="e">
        <f ca="1">IF($C$3=1,D41,E41*(IF($C$5=1,$C$4,IF(D122=0,$C$4,1-$E122)))+(IF($C$5=1,1-$C$4,IF(D122=0,1-$C$4,$E122)))*(D81+E81+CC164+CC247)/(CC205+AM164))</f>
        <v>#DIV/0!</v>
      </c>
      <c r="G41" s="41">
        <f t="shared" si="15"/>
        <v>0</v>
      </c>
    </row>
    <row r="42" spans="1:7">
      <c r="A42" s="39"/>
      <c r="C42" s="41">
        <v>29</v>
      </c>
      <c r="D42" s="31">
        <v>0</v>
      </c>
      <c r="E42" s="41">
        <f t="shared" si="14"/>
        <v>20</v>
      </c>
      <c r="F42" s="19">
        <v>20</v>
      </c>
      <c r="G42" s="41">
        <f t="shared" si="15"/>
        <v>0</v>
      </c>
    </row>
    <row r="43" spans="1:7">
      <c r="A43" s="39"/>
      <c r="C43" s="41">
        <v>30</v>
      </c>
      <c r="D43" s="31">
        <v>0</v>
      </c>
      <c r="E43" s="41">
        <f t="shared" si="14"/>
        <v>0</v>
      </c>
      <c r="F43" s="19">
        <v>0</v>
      </c>
      <c r="G43" s="41">
        <f t="shared" si="15"/>
        <v>0</v>
      </c>
    </row>
    <row r="44" spans="1:7">
      <c r="A44" s="39"/>
      <c r="C44" s="41">
        <v>31</v>
      </c>
      <c r="D44" s="29">
        <v>0</v>
      </c>
      <c r="E44" s="41">
        <f t="shared" si="14"/>
        <v>0</v>
      </c>
      <c r="F44" s="19">
        <v>0</v>
      </c>
      <c r="G44" s="41">
        <f t="shared" si="15"/>
        <v>0</v>
      </c>
    </row>
    <row r="45" spans="1:7">
      <c r="A45" s="39"/>
      <c r="C45" s="41">
        <v>32</v>
      </c>
      <c r="D45" s="29">
        <v>0</v>
      </c>
      <c r="E45" s="41">
        <f t="shared" si="14"/>
        <v>0</v>
      </c>
      <c r="F45" s="29">
        <v>0</v>
      </c>
      <c r="G45" s="41">
        <f t="shared" si="15"/>
        <v>0</v>
      </c>
    </row>
    <row r="46" spans="1:7">
      <c r="A46" s="39"/>
      <c r="C46" s="41">
        <v>33</v>
      </c>
      <c r="D46" s="29">
        <v>0</v>
      </c>
      <c r="E46" s="41">
        <f t="shared" si="14"/>
        <v>0</v>
      </c>
      <c r="F46" s="29">
        <v>0</v>
      </c>
      <c r="G46" s="41">
        <f t="shared" si="15"/>
        <v>0</v>
      </c>
    </row>
    <row r="47" spans="1:7">
      <c r="A47" s="39"/>
      <c r="C47" s="41">
        <v>34</v>
      </c>
      <c r="D47" s="29">
        <v>0</v>
      </c>
      <c r="E47" s="41">
        <f t="shared" si="14"/>
        <v>0</v>
      </c>
      <c r="F47" s="29">
        <v>0</v>
      </c>
      <c r="G47" s="41">
        <f t="shared" si="15"/>
        <v>0</v>
      </c>
    </row>
    <row r="48" spans="1:7">
      <c r="A48" s="40"/>
      <c r="C48" s="41">
        <v>35</v>
      </c>
      <c r="D48" s="25">
        <v>0</v>
      </c>
      <c r="E48" s="41">
        <f t="shared" si="14"/>
        <v>0</v>
      </c>
      <c r="F48" s="25">
        <v>0</v>
      </c>
      <c r="G48" s="41">
        <f t="shared" si="15"/>
        <v>0</v>
      </c>
    </row>
    <row r="49" spans="1:12">
      <c r="A49" s="6"/>
      <c r="C49" s="2"/>
      <c r="D49" s="6"/>
      <c r="E49" s="2"/>
      <c r="F49" s="6"/>
      <c r="G49" s="2"/>
    </row>
    <row r="51" spans="1:12">
      <c r="C51" s="3" t="s">
        <v>20</v>
      </c>
      <c r="E51" s="3" t="s">
        <v>36</v>
      </c>
      <c r="F51" s="3" t="s">
        <v>37</v>
      </c>
      <c r="G51" s="3" t="s">
        <v>24</v>
      </c>
    </row>
    <row r="52" spans="1:12">
      <c r="C52" s="3" t="s">
        <v>38</v>
      </c>
      <c r="D52" s="3" t="s">
        <v>39</v>
      </c>
      <c r="E52" s="3" t="s">
        <v>40</v>
      </c>
      <c r="F52" s="3" t="s">
        <v>41</v>
      </c>
      <c r="G52" s="41">
        <f>+G12</f>
        <v>0</v>
      </c>
      <c r="H52" s="44">
        <f>+H12</f>
        <v>60</v>
      </c>
      <c r="I52">
        <f>+I12</f>
        <v>120</v>
      </c>
      <c r="J52">
        <f>+J12</f>
        <v>180</v>
      </c>
      <c r="K52">
        <f>+K12</f>
        <v>240</v>
      </c>
    </row>
    <row r="53" spans="1:12">
      <c r="C53" s="3" t="s">
        <v>28</v>
      </c>
      <c r="D53" s="3" t="s">
        <v>42</v>
      </c>
      <c r="E53" s="3" t="s">
        <v>42</v>
      </c>
      <c r="F53" s="3" t="s">
        <v>42</v>
      </c>
      <c r="G53" s="3" t="s">
        <v>43</v>
      </c>
      <c r="H53" s="2"/>
    </row>
    <row r="54" spans="1:12">
      <c r="A54" s="41" t="str">
        <f t="shared" ref="A54:A73" si="16">IF(A14=""," ",A14)</f>
        <v>Laser hole</v>
      </c>
      <c r="C54" s="2">
        <v>1</v>
      </c>
      <c r="D54" s="32">
        <v>3</v>
      </c>
      <c r="E54" s="33">
        <f ca="1">VLOOKUP($K$8,[0]!Factors,6)*Satellite!N3*Satellite!H3*VLOOKUP($K$8,[0]!Factors,5) + VLOOKUP($K$8,[0]!Factors,12)*Satellite!M3*Satellite!H3*VLOOKUP($K$8,[0]!Factors,4)</f>
        <v>1.2634931031058758</v>
      </c>
      <c r="F54" s="41">
        <f t="shared" ref="F54:F74" ca="1" si="17">+D54+E54</f>
        <v>4.2634931031058763</v>
      </c>
      <c r="G54" s="41">
        <f t="shared" ref="G54:K63" ca="1" si="18">IF(ABS($G$8-G$12)&lt;0.00000001,$F54,G54)</f>
        <v>12.634931031058757</v>
      </c>
      <c r="H54" s="44">
        <f t="shared" ca="1" si="18"/>
        <v>12.634931031058757</v>
      </c>
      <c r="I54">
        <f t="shared" ca="1" si="18"/>
        <v>12.634931031058757</v>
      </c>
      <c r="J54">
        <f t="shared" ca="1" si="18"/>
        <v>12.634931031058757</v>
      </c>
      <c r="K54">
        <f t="shared" ca="1" si="18"/>
        <v>12.634931031058757</v>
      </c>
    </row>
    <row r="55" spans="1:12">
      <c r="A55" s="41" t="str">
        <f t="shared" si="16"/>
        <v>Top plate</v>
      </c>
      <c r="C55" s="2">
        <v>2</v>
      </c>
      <c r="D55" s="34">
        <v>3</v>
      </c>
      <c r="E55" s="33">
        <f ca="1">VLOOKUP($K$8,[0]!Factors,7)*Satellite!N4*Satellite!H4*VLOOKUP($K$8,[0]!Factors,5) + VLOOKUP($K$8,[0]!Factors,13)*Satellite!M4*Satellite!H4*VLOOKUP($K$8,[0]!Factors,4)</f>
        <v>0</v>
      </c>
      <c r="F55" s="41">
        <f t="shared" ca="1" si="17"/>
        <v>3</v>
      </c>
      <c r="G55" s="48">
        <f t="shared" ca="1" si="18"/>
        <v>0</v>
      </c>
      <c r="H55" s="2">
        <f t="shared" ca="1" si="18"/>
        <v>0</v>
      </c>
      <c r="I55">
        <f t="shared" ca="1" si="18"/>
        <v>0</v>
      </c>
      <c r="J55">
        <f t="shared" ca="1" si="18"/>
        <v>0</v>
      </c>
      <c r="K55">
        <f t="shared" ca="1" si="18"/>
        <v>0</v>
      </c>
    </row>
    <row r="56" spans="1:12">
      <c r="A56" s="41" t="str">
        <f t="shared" si="16"/>
        <v>Leading Edge</v>
      </c>
      <c r="C56" s="2">
        <v>3</v>
      </c>
      <c r="D56" s="34">
        <v>3</v>
      </c>
      <c r="E56" s="33">
        <f ca="1">VLOOKUP($K$8,[0]!Factors,8)*Satellite!N5*Satellite!H5*VLOOKUP($K$8,[0]!Factors,5) + VLOOKUP($K$8,[0]!Factors,14)*Satellite!M5*Satellite!H5*VLOOKUP($K$8,[0]!Factors,4)</f>
        <v>1.1901815336767365</v>
      </c>
      <c r="F56" s="41">
        <f t="shared" ca="1" si="17"/>
        <v>4.1901815336767365</v>
      </c>
      <c r="G56" s="48">
        <f t="shared" ca="1" si="18"/>
        <v>7.9345435578449104</v>
      </c>
      <c r="H56" s="2">
        <f t="shared" ca="1" si="18"/>
        <v>7.9345435578449104</v>
      </c>
      <c r="I56">
        <f t="shared" ca="1" si="18"/>
        <v>7.9345435578449104</v>
      </c>
      <c r="J56">
        <f t="shared" ca="1" si="18"/>
        <v>7.9345435578449104</v>
      </c>
      <c r="K56">
        <f t="shared" ca="1" si="18"/>
        <v>7.9345435578449104</v>
      </c>
    </row>
    <row r="57" spans="1:12">
      <c r="A57" s="41" t="str">
        <f t="shared" si="16"/>
        <v>Trailing Edge</v>
      </c>
      <c r="C57" s="2">
        <v>4</v>
      </c>
      <c r="D57" s="34">
        <v>3</v>
      </c>
      <c r="E57" s="33">
        <f ca="1">VLOOKUP($K$8,[0]!Factors,9)*Satellite!N6*Satellite!H6*VLOOKUP($K$8,[0]!Factors,5) + VLOOKUP($K$8,[0]!Factors,15)*Satellite!M6*Satellite!H6*VLOOKUP($K$8,[0]!Factors,4)</f>
        <v>1.1901815336767365</v>
      </c>
      <c r="F57" s="41">
        <f t="shared" ca="1" si="17"/>
        <v>4.1901815336767365</v>
      </c>
      <c r="G57" s="48">
        <f t="shared" ca="1" si="18"/>
        <v>7.9345435578449104</v>
      </c>
      <c r="H57" s="2">
        <f t="shared" ca="1" si="18"/>
        <v>7.9345435578449104</v>
      </c>
      <c r="I57">
        <f t="shared" ca="1" si="18"/>
        <v>7.9345435578449104</v>
      </c>
      <c r="J57">
        <f t="shared" ca="1" si="18"/>
        <v>7.9345435578449104</v>
      </c>
      <c r="K57">
        <f t="shared" ca="1" si="18"/>
        <v>7.9345435578449104</v>
      </c>
      <c r="L57" s="2"/>
    </row>
    <row r="58" spans="1:12">
      <c r="A58" s="41" t="str">
        <f t="shared" si="16"/>
        <v>Starboard</v>
      </c>
      <c r="C58" s="2">
        <v>5</v>
      </c>
      <c r="D58" s="22">
        <v>3</v>
      </c>
      <c r="E58" s="33">
        <f ca="1">VLOOKUP($K$8,[0]!Factors,10)*Satellite!N7*Satellite!H7*VLOOKUP($K$8,[0]!Factors,5) + VLOOKUP($K$8,[0]!Factors,16)*Satellite!M7*Satellite!H7*VLOOKUP($K$8,[0]!Factors,4)</f>
        <v>1.1901815336767365</v>
      </c>
      <c r="F58" s="41">
        <f t="shared" ca="1" si="17"/>
        <v>4.1901815336767365</v>
      </c>
      <c r="G58" s="2">
        <f t="shared" ca="1" si="18"/>
        <v>4.9590897236530687</v>
      </c>
      <c r="H58" s="2"/>
      <c r="I58" s="2"/>
      <c r="J58" s="2"/>
      <c r="K58" s="2"/>
      <c r="L58" s="2"/>
    </row>
    <row r="59" spans="1:12">
      <c r="A59" s="41" t="str">
        <f t="shared" si="16"/>
        <v>Larboard</v>
      </c>
      <c r="C59" s="2">
        <v>6</v>
      </c>
      <c r="D59" s="34">
        <v>3</v>
      </c>
      <c r="E59" s="33">
        <f ca="1">VLOOKUP($K$8,[0]!Factors,11)*Satellite!N8*Satellite!H8*VLOOKUP($K$8,[0]!Factors,5) + VLOOKUP($K$8,[0]!Factors,17)*Satellite!M8*Satellite!H8*VLOOKUP($K$8,[0]!Factors,4)</f>
        <v>1.1901815336767365</v>
      </c>
      <c r="F59" s="41">
        <f t="shared" ca="1" si="17"/>
        <v>4.1901815336767365</v>
      </c>
      <c r="G59" s="2">
        <f t="shared" ca="1" si="18"/>
        <v>4.9590897236530687</v>
      </c>
      <c r="H59" s="2"/>
      <c r="I59" s="2"/>
      <c r="J59" s="2"/>
      <c r="K59" s="2"/>
      <c r="L59" s="2"/>
    </row>
    <row r="60" spans="1:12">
      <c r="A60" s="41" t="str">
        <f t="shared" si="16"/>
        <v>Space</v>
      </c>
      <c r="C60" s="2">
        <v>7</v>
      </c>
      <c r="D60" s="22"/>
      <c r="E60" s="21"/>
      <c r="F60" s="41">
        <f t="shared" si="17"/>
        <v>0</v>
      </c>
      <c r="G60" s="2">
        <f t="shared" ca="1" si="18"/>
        <v>0</v>
      </c>
      <c r="H60" s="2"/>
      <c r="I60" s="2"/>
      <c r="J60" s="2"/>
      <c r="K60" s="2"/>
      <c r="L60" s="2"/>
    </row>
    <row r="61" spans="1:12">
      <c r="A61" s="41" t="str">
        <f t="shared" si="16"/>
        <v xml:space="preserve"> </v>
      </c>
      <c r="C61" s="2">
        <v>8</v>
      </c>
      <c r="D61" s="34">
        <v>0</v>
      </c>
      <c r="E61" s="21"/>
      <c r="F61" s="41">
        <f t="shared" si="17"/>
        <v>0</v>
      </c>
      <c r="G61" s="2">
        <f t="shared" ca="1" si="18"/>
        <v>0</v>
      </c>
      <c r="H61" s="2"/>
      <c r="I61" s="2"/>
      <c r="J61" s="2"/>
      <c r="K61" s="2"/>
      <c r="L61" s="2"/>
    </row>
    <row r="62" spans="1:12">
      <c r="A62" s="41" t="str">
        <f t="shared" si="16"/>
        <v xml:space="preserve"> </v>
      </c>
      <c r="C62" s="2">
        <v>9</v>
      </c>
      <c r="D62" s="34">
        <v>0</v>
      </c>
      <c r="E62" s="21"/>
      <c r="F62" s="41">
        <f t="shared" si="17"/>
        <v>0</v>
      </c>
      <c r="G62" s="2">
        <f t="shared" ca="1" si="18"/>
        <v>0</v>
      </c>
      <c r="H62" s="2"/>
      <c r="I62" s="2"/>
      <c r="J62" s="2"/>
      <c r="K62" s="2"/>
      <c r="L62" s="2"/>
    </row>
    <row r="63" spans="1:12">
      <c r="A63" s="41" t="str">
        <f t="shared" si="16"/>
        <v xml:space="preserve"> </v>
      </c>
      <c r="C63" s="2">
        <v>10</v>
      </c>
      <c r="D63" s="34">
        <v>0</v>
      </c>
      <c r="E63" s="21"/>
      <c r="F63" s="41">
        <f t="shared" si="17"/>
        <v>0</v>
      </c>
      <c r="G63" s="2">
        <f t="shared" ca="1" si="18"/>
        <v>0</v>
      </c>
      <c r="H63" s="2"/>
      <c r="I63" s="2"/>
      <c r="J63" s="2"/>
      <c r="K63" s="2"/>
      <c r="L63" s="2"/>
    </row>
    <row r="64" spans="1:12">
      <c r="A64" s="41" t="str">
        <f t="shared" si="16"/>
        <v xml:space="preserve"> </v>
      </c>
      <c r="C64" s="2">
        <v>11</v>
      </c>
      <c r="D64" s="34">
        <v>0</v>
      </c>
      <c r="E64" s="21"/>
      <c r="F64" s="41">
        <f t="shared" si="17"/>
        <v>0</v>
      </c>
    </row>
    <row r="65" spans="1:6">
      <c r="A65" s="41" t="str">
        <f t="shared" si="16"/>
        <v xml:space="preserve"> </v>
      </c>
      <c r="C65" s="2">
        <v>12</v>
      </c>
      <c r="D65" s="22">
        <v>0</v>
      </c>
      <c r="E65" s="21"/>
      <c r="F65" s="41">
        <f t="shared" si="17"/>
        <v>0</v>
      </c>
    </row>
    <row r="66" spans="1:6">
      <c r="A66" s="41" t="str">
        <f t="shared" si="16"/>
        <v xml:space="preserve"> </v>
      </c>
      <c r="C66" s="2">
        <v>13</v>
      </c>
      <c r="D66" s="34">
        <v>0</v>
      </c>
      <c r="E66" s="21"/>
      <c r="F66" s="41">
        <f t="shared" si="17"/>
        <v>0</v>
      </c>
    </row>
    <row r="67" spans="1:6">
      <c r="A67" s="41" t="str">
        <f t="shared" si="16"/>
        <v xml:space="preserve"> </v>
      </c>
      <c r="C67" s="2">
        <v>14</v>
      </c>
      <c r="D67" s="22"/>
      <c r="E67" s="21"/>
      <c r="F67" s="41">
        <f t="shared" si="17"/>
        <v>0</v>
      </c>
    </row>
    <row r="68" spans="1:6">
      <c r="A68" s="41" t="str">
        <f t="shared" si="16"/>
        <v xml:space="preserve"> </v>
      </c>
      <c r="C68" s="2">
        <v>15</v>
      </c>
      <c r="D68" s="22"/>
      <c r="E68" s="21"/>
      <c r="F68" s="41">
        <f t="shared" si="17"/>
        <v>0</v>
      </c>
    </row>
    <row r="69" spans="1:6">
      <c r="A69" s="41" t="str">
        <f t="shared" si="16"/>
        <v xml:space="preserve"> </v>
      </c>
      <c r="C69" s="2">
        <v>16</v>
      </c>
      <c r="D69" s="22"/>
      <c r="E69" s="21"/>
      <c r="F69" s="41">
        <f t="shared" si="17"/>
        <v>0</v>
      </c>
    </row>
    <row r="70" spans="1:6">
      <c r="A70" s="41" t="str">
        <f t="shared" si="16"/>
        <v xml:space="preserve"> </v>
      </c>
      <c r="C70" s="2">
        <v>17</v>
      </c>
      <c r="D70" s="22"/>
      <c r="E70" s="21"/>
      <c r="F70" s="41">
        <f t="shared" si="17"/>
        <v>0</v>
      </c>
    </row>
    <row r="71" spans="1:6">
      <c r="A71" s="41" t="str">
        <f t="shared" si="16"/>
        <v xml:space="preserve"> </v>
      </c>
      <c r="C71" s="2">
        <v>18</v>
      </c>
      <c r="D71" s="22"/>
      <c r="E71" s="21"/>
      <c r="F71" s="41">
        <f t="shared" si="17"/>
        <v>0</v>
      </c>
    </row>
    <row r="72" spans="1:6">
      <c r="A72" s="41" t="str">
        <f t="shared" si="16"/>
        <v xml:space="preserve"> </v>
      </c>
      <c r="C72" s="2">
        <v>19</v>
      </c>
      <c r="D72" s="22">
        <v>0</v>
      </c>
      <c r="E72" s="21"/>
      <c r="F72" s="41">
        <f t="shared" si="17"/>
        <v>0</v>
      </c>
    </row>
    <row r="73" spans="1:6">
      <c r="A73" s="41" t="str">
        <f t="shared" si="16"/>
        <v xml:space="preserve"> </v>
      </c>
      <c r="C73" s="2">
        <v>20</v>
      </c>
      <c r="D73" s="22">
        <v>0</v>
      </c>
      <c r="E73" s="21"/>
      <c r="F73" s="41">
        <f t="shared" si="17"/>
        <v>0</v>
      </c>
    </row>
    <row r="74" spans="1:6">
      <c r="A74" s="41" t="str">
        <f t="shared" ref="A74:A88" si="19">IF(A34=""," ",A34)</f>
        <v xml:space="preserve"> </v>
      </c>
      <c r="C74" s="2">
        <v>21</v>
      </c>
      <c r="D74" s="22"/>
      <c r="E74" s="21"/>
      <c r="F74" s="41">
        <f t="shared" si="17"/>
        <v>0</v>
      </c>
    </row>
    <row r="75" spans="1:6">
      <c r="A75" s="41" t="str">
        <f t="shared" si="19"/>
        <v xml:space="preserve"> </v>
      </c>
      <c r="C75" s="2">
        <v>22</v>
      </c>
      <c r="D75" s="22"/>
      <c r="E75" s="21"/>
      <c r="F75" s="41">
        <f t="shared" ref="F75:F88" si="20">+D75+E75</f>
        <v>0</v>
      </c>
    </row>
    <row r="76" spans="1:6">
      <c r="A76" s="41" t="str">
        <f t="shared" si="19"/>
        <v xml:space="preserve"> </v>
      </c>
      <c r="C76" s="2">
        <v>23</v>
      </c>
      <c r="D76" s="22"/>
      <c r="E76" s="21"/>
      <c r="F76" s="41">
        <f t="shared" si="20"/>
        <v>0</v>
      </c>
    </row>
    <row r="77" spans="1:6">
      <c r="A77" s="41" t="str">
        <f t="shared" si="19"/>
        <v xml:space="preserve"> </v>
      </c>
      <c r="C77" s="2">
        <v>24</v>
      </c>
      <c r="D77" s="22"/>
      <c r="E77" s="21"/>
      <c r="F77" s="41">
        <f t="shared" si="20"/>
        <v>0</v>
      </c>
    </row>
    <row r="78" spans="1:6">
      <c r="A78" s="41" t="str">
        <f t="shared" si="19"/>
        <v xml:space="preserve"> </v>
      </c>
      <c r="C78" s="2">
        <v>25</v>
      </c>
      <c r="D78" s="22"/>
      <c r="E78" s="21">
        <v>0</v>
      </c>
      <c r="F78" s="41">
        <f t="shared" si="20"/>
        <v>0</v>
      </c>
    </row>
    <row r="79" spans="1:6">
      <c r="A79" s="41" t="str">
        <f t="shared" si="19"/>
        <v xml:space="preserve"> </v>
      </c>
      <c r="C79" s="2">
        <v>26</v>
      </c>
      <c r="D79" s="22"/>
      <c r="E79" s="21">
        <v>0</v>
      </c>
      <c r="F79" s="41">
        <f t="shared" si="20"/>
        <v>0</v>
      </c>
    </row>
    <row r="80" spans="1:6">
      <c r="A80" s="41" t="str">
        <f t="shared" si="19"/>
        <v xml:space="preserve"> </v>
      </c>
      <c r="C80" s="2">
        <v>27</v>
      </c>
      <c r="D80" s="22"/>
      <c r="E80" s="21">
        <v>0</v>
      </c>
      <c r="F80" s="41">
        <f t="shared" si="20"/>
        <v>0</v>
      </c>
    </row>
    <row r="81" spans="1:12">
      <c r="A81" s="41" t="str">
        <f t="shared" si="19"/>
        <v xml:space="preserve"> </v>
      </c>
      <c r="C81" s="2">
        <v>28</v>
      </c>
      <c r="D81" s="22"/>
      <c r="E81" s="21">
        <v>0</v>
      </c>
      <c r="F81" s="41">
        <f t="shared" si="20"/>
        <v>0</v>
      </c>
    </row>
    <row r="82" spans="1:12">
      <c r="A82" s="41" t="str">
        <f t="shared" si="19"/>
        <v xml:space="preserve"> </v>
      </c>
      <c r="C82" s="2">
        <v>29</v>
      </c>
      <c r="D82" s="22"/>
      <c r="E82" s="21">
        <v>0</v>
      </c>
      <c r="F82" s="41">
        <f t="shared" si="20"/>
        <v>0</v>
      </c>
    </row>
    <row r="83" spans="1:12">
      <c r="A83" s="41" t="str">
        <f t="shared" si="19"/>
        <v xml:space="preserve"> </v>
      </c>
      <c r="C83" s="2">
        <v>30</v>
      </c>
      <c r="D83" s="22"/>
      <c r="E83" s="21">
        <v>0</v>
      </c>
      <c r="F83" s="41">
        <f t="shared" si="20"/>
        <v>0</v>
      </c>
    </row>
    <row r="84" spans="1:12">
      <c r="A84" s="41" t="str">
        <f t="shared" si="19"/>
        <v xml:space="preserve"> </v>
      </c>
      <c r="C84" s="2">
        <v>31</v>
      </c>
      <c r="D84" s="22">
        <v>0</v>
      </c>
      <c r="E84" s="21"/>
      <c r="F84" s="41">
        <f t="shared" si="20"/>
        <v>0</v>
      </c>
    </row>
    <row r="85" spans="1:12">
      <c r="A85" s="41" t="str">
        <f t="shared" si="19"/>
        <v xml:space="preserve"> </v>
      </c>
      <c r="C85" s="2">
        <v>32</v>
      </c>
      <c r="D85" s="22"/>
      <c r="E85" s="21"/>
      <c r="F85" s="41">
        <f t="shared" si="20"/>
        <v>0</v>
      </c>
    </row>
    <row r="86" spans="1:12">
      <c r="A86" s="41" t="str">
        <f t="shared" si="19"/>
        <v xml:space="preserve"> </v>
      </c>
      <c r="C86" s="2">
        <v>33</v>
      </c>
      <c r="D86" s="22"/>
      <c r="E86" s="21"/>
      <c r="F86" s="41">
        <f t="shared" si="20"/>
        <v>0</v>
      </c>
    </row>
    <row r="87" spans="1:12">
      <c r="A87" s="41" t="str">
        <f t="shared" si="19"/>
        <v xml:space="preserve"> </v>
      </c>
      <c r="C87" s="2">
        <v>34</v>
      </c>
      <c r="D87" s="22"/>
      <c r="E87" s="21"/>
      <c r="F87" s="41">
        <f t="shared" si="20"/>
        <v>0</v>
      </c>
    </row>
    <row r="88" spans="1:12">
      <c r="A88" s="41" t="str">
        <f t="shared" si="19"/>
        <v xml:space="preserve"> </v>
      </c>
      <c r="C88" s="2">
        <v>35</v>
      </c>
      <c r="D88" s="23"/>
      <c r="E88" s="26"/>
      <c r="F88" s="41">
        <f t="shared" si="20"/>
        <v>0</v>
      </c>
    </row>
    <row r="89" spans="1:12">
      <c r="A89" s="2"/>
      <c r="C89" s="2"/>
      <c r="D89" s="6"/>
      <c r="E89" s="6"/>
      <c r="F89" s="2"/>
    </row>
    <row r="90" spans="1:12">
      <c r="A90" s="2"/>
      <c r="C90" s="2"/>
      <c r="D90" s="6"/>
      <c r="E90" s="6"/>
      <c r="F90" s="2"/>
    </row>
    <row r="92" spans="1:12">
      <c r="C92" s="3" t="s">
        <v>20</v>
      </c>
      <c r="D92" s="3" t="s">
        <v>44</v>
      </c>
      <c r="E92" s="3" t="s">
        <v>45</v>
      </c>
      <c r="F92" s="1" t="s">
        <v>46</v>
      </c>
      <c r="G92" s="3" t="s">
        <v>24</v>
      </c>
      <c r="H92" s="1" t="s">
        <v>46</v>
      </c>
    </row>
    <row r="93" spans="1:12">
      <c r="C93" s="3" t="s">
        <v>38</v>
      </c>
      <c r="D93" s="3" t="s">
        <v>47</v>
      </c>
      <c r="G93" s="41">
        <f>+G12</f>
        <v>0</v>
      </c>
      <c r="H93" s="41">
        <f>+H12</f>
        <v>60</v>
      </c>
      <c r="I93" s="2">
        <f>+I12</f>
        <v>120</v>
      </c>
      <c r="J93" s="2">
        <f>+J12</f>
        <v>180</v>
      </c>
      <c r="K93" s="2"/>
      <c r="L93" s="2"/>
    </row>
    <row r="94" spans="1:12">
      <c r="C94" s="3" t="s">
        <v>28</v>
      </c>
      <c r="D94" s="3" t="s">
        <v>48</v>
      </c>
      <c r="E94" s="3" t="s">
        <v>49</v>
      </c>
      <c r="G94" s="3" t="s">
        <v>48</v>
      </c>
    </row>
    <row r="95" spans="1:12">
      <c r="A95" s="41" t="str">
        <f t="shared" ref="A95:A114" si="21">IF(A14=""," ",A14)</f>
        <v>Laser hole</v>
      </c>
      <c r="C95" s="2">
        <v>1</v>
      </c>
      <c r="D95" s="18">
        <f>Satellite!L3*Satellite!K3</f>
        <v>24.219000000000005</v>
      </c>
      <c r="E95" s="41">
        <f ca="1">IF(D95&lt;&gt;0,+$C$6*(AM137+CC178)/D95,"")</f>
        <v>6.2391194626475373E-4</v>
      </c>
      <c r="G95" s="41">
        <f t="shared" ref="G95:J104" ca="1" si="22">IF(ABS($G$8-G$12)&lt;0.00000001,$D95,G95)</f>
        <v>242.19000000000003</v>
      </c>
      <c r="H95" s="41">
        <f t="shared" ca="1" si="22"/>
        <v>242.19000000000003</v>
      </c>
      <c r="I95" s="2">
        <f t="shared" ca="1" si="22"/>
        <v>242.19000000000003</v>
      </c>
      <c r="J95" s="2">
        <f t="shared" ca="1" si="22"/>
        <v>242.19000000000003</v>
      </c>
      <c r="K95" s="2"/>
      <c r="L95" s="2"/>
    </row>
    <row r="96" spans="1:12">
      <c r="A96" s="41" t="str">
        <f t="shared" si="21"/>
        <v>Top plate</v>
      </c>
      <c r="C96" s="2">
        <v>2</v>
      </c>
      <c r="D96" s="18">
        <f>Satellite!L4*Satellite!K4</f>
        <v>24.219000000000005</v>
      </c>
      <c r="E96" s="41">
        <f t="shared" ref="E96:E111" ca="1" si="23">IF(D96&lt;&gt;0,+$C$6*(AM138+CC179)/D96,"")</f>
        <v>4.9977828236870241E-4</v>
      </c>
      <c r="G96" s="2">
        <f t="shared" ca="1" si="22"/>
        <v>242.19000000000003</v>
      </c>
      <c r="H96" s="2">
        <f t="shared" ca="1" si="22"/>
        <v>242.19000000000003</v>
      </c>
      <c r="I96" s="2">
        <f t="shared" ca="1" si="22"/>
        <v>242.19000000000003</v>
      </c>
      <c r="J96" s="2">
        <f t="shared" ca="1" si="22"/>
        <v>242.19000000000003</v>
      </c>
      <c r="K96" s="2"/>
      <c r="L96" s="2"/>
    </row>
    <row r="97" spans="1:12">
      <c r="A97" s="41" t="str">
        <f t="shared" si="21"/>
        <v>Leading Edge</v>
      </c>
      <c r="C97" s="2">
        <v>3</v>
      </c>
      <c r="D97" s="18">
        <f>Satellite!L5*Satellite!K5</f>
        <v>72.656999999999996</v>
      </c>
      <c r="E97" s="41">
        <f t="shared" ca="1" si="23"/>
        <v>2.7114103800324175E-4</v>
      </c>
      <c r="G97" s="2">
        <f t="shared" ca="1" si="22"/>
        <v>484.38000000000005</v>
      </c>
      <c r="H97" s="2">
        <f t="shared" ca="1" si="22"/>
        <v>484.38000000000005</v>
      </c>
      <c r="I97" s="2">
        <f t="shared" ca="1" si="22"/>
        <v>484.38000000000005</v>
      </c>
      <c r="J97" s="2">
        <f t="shared" ca="1" si="22"/>
        <v>484.38000000000005</v>
      </c>
      <c r="K97" s="2"/>
      <c r="L97" s="2"/>
    </row>
    <row r="98" spans="1:12">
      <c r="A98" s="41" t="str">
        <f t="shared" si="21"/>
        <v>Trailing Edge</v>
      </c>
      <c r="C98" s="2">
        <v>4</v>
      </c>
      <c r="D98" s="18">
        <f>Satellite!L6*Satellite!K6</f>
        <v>72.656999999999996</v>
      </c>
      <c r="E98" s="41">
        <f t="shared" ca="1" si="23"/>
        <v>2.715247200979249E-4</v>
      </c>
      <c r="G98" s="2">
        <f t="shared" ca="1" si="22"/>
        <v>484.38000000000005</v>
      </c>
      <c r="H98" s="2">
        <f t="shared" ca="1" si="22"/>
        <v>484.38000000000005</v>
      </c>
      <c r="I98" s="2">
        <f t="shared" ca="1" si="22"/>
        <v>484.38000000000005</v>
      </c>
      <c r="J98" s="2">
        <f t="shared" ca="1" si="22"/>
        <v>484.38000000000005</v>
      </c>
      <c r="K98" s="2"/>
      <c r="L98" s="2"/>
    </row>
    <row r="99" spans="1:12">
      <c r="A99" s="41" t="str">
        <f t="shared" si="21"/>
        <v>Starboard</v>
      </c>
      <c r="C99" s="2">
        <v>5</v>
      </c>
      <c r="D99" s="18">
        <f>Satellite!L7*Satellite!K7</f>
        <v>72.656999999999996</v>
      </c>
      <c r="E99" s="41">
        <f t="shared" ca="1" si="23"/>
        <v>2.7109493080476328E-4</v>
      </c>
      <c r="G99" s="2">
        <f t="shared" ca="1" si="22"/>
        <v>302.73750000000001</v>
      </c>
      <c r="H99" s="2">
        <f t="shared" ca="1" si="22"/>
        <v>302.73750000000001</v>
      </c>
      <c r="I99" s="2">
        <f t="shared" ca="1" si="22"/>
        <v>302.73750000000001</v>
      </c>
      <c r="J99" s="2">
        <f t="shared" ca="1" si="22"/>
        <v>302.73750000000001</v>
      </c>
      <c r="K99" s="2"/>
      <c r="L99" s="2"/>
    </row>
    <row r="100" spans="1:12">
      <c r="A100" s="41" t="str">
        <f t="shared" si="21"/>
        <v>Larboard</v>
      </c>
      <c r="C100" s="2">
        <v>6</v>
      </c>
      <c r="D100" s="18">
        <f>Satellite!L8*Satellite!K8</f>
        <v>72.656999999999996</v>
      </c>
      <c r="E100" s="41">
        <f t="shared" ca="1" si="23"/>
        <v>2.7109493080476328E-4</v>
      </c>
      <c r="G100" s="2">
        <f t="shared" ca="1" si="22"/>
        <v>302.73750000000001</v>
      </c>
      <c r="H100" s="2">
        <f t="shared" ca="1" si="22"/>
        <v>302.73750000000001</v>
      </c>
      <c r="I100" s="2">
        <f t="shared" ca="1" si="22"/>
        <v>302.73750000000001</v>
      </c>
      <c r="J100" s="2">
        <f t="shared" ca="1" si="22"/>
        <v>302.73750000000001</v>
      </c>
      <c r="K100" s="2"/>
      <c r="L100" s="2"/>
    </row>
    <row r="101" spans="1:12">
      <c r="A101" s="41" t="str">
        <f t="shared" si="21"/>
        <v>Space</v>
      </c>
      <c r="C101" s="2">
        <v>7</v>
      </c>
      <c r="D101" s="19">
        <v>58500</v>
      </c>
      <c r="E101" s="41">
        <f t="shared" ca="1" si="23"/>
        <v>1.6074702292067264E-6</v>
      </c>
      <c r="G101" s="2">
        <f t="shared" ca="1" si="22"/>
        <v>58500</v>
      </c>
      <c r="H101" s="2">
        <f t="shared" ca="1" si="22"/>
        <v>58500</v>
      </c>
      <c r="I101" s="2">
        <f t="shared" ca="1" si="22"/>
        <v>58500</v>
      </c>
      <c r="J101" s="2">
        <f t="shared" ca="1" si="22"/>
        <v>58500</v>
      </c>
      <c r="K101" s="2"/>
      <c r="L101" s="2"/>
    </row>
    <row r="102" spans="1:12">
      <c r="A102" s="41" t="str">
        <f t="shared" si="21"/>
        <v xml:space="preserve"> </v>
      </c>
      <c r="C102" s="2">
        <v>8</v>
      </c>
      <c r="D102" s="19">
        <v>234000</v>
      </c>
      <c r="E102" s="41">
        <f t="shared" si="23"/>
        <v>0</v>
      </c>
      <c r="G102" s="2">
        <f t="shared" ca="1" si="22"/>
        <v>234000</v>
      </c>
      <c r="H102" s="2">
        <f t="shared" ca="1" si="22"/>
        <v>234000</v>
      </c>
      <c r="I102" s="2">
        <f t="shared" ca="1" si="22"/>
        <v>234000</v>
      </c>
      <c r="J102" s="2">
        <f t="shared" ca="1" si="22"/>
        <v>234000</v>
      </c>
      <c r="K102" s="2"/>
      <c r="L102" s="2"/>
    </row>
    <row r="103" spans="1:12">
      <c r="A103" s="41" t="str">
        <f t="shared" si="21"/>
        <v xml:space="preserve"> </v>
      </c>
      <c r="C103" s="2">
        <v>9</v>
      </c>
      <c r="D103" s="19">
        <v>0</v>
      </c>
      <c r="E103" s="41" t="str">
        <f t="shared" si="23"/>
        <v/>
      </c>
      <c r="G103" s="2">
        <f t="shared" ca="1" si="22"/>
        <v>0</v>
      </c>
      <c r="H103" s="2">
        <f t="shared" ca="1" si="22"/>
        <v>0</v>
      </c>
      <c r="I103" s="2">
        <f t="shared" ca="1" si="22"/>
        <v>0</v>
      </c>
      <c r="J103" s="2">
        <f t="shared" ca="1" si="22"/>
        <v>0</v>
      </c>
      <c r="K103" s="2"/>
      <c r="L103" s="2"/>
    </row>
    <row r="104" spans="1:12">
      <c r="A104" s="41" t="str">
        <f t="shared" si="21"/>
        <v xml:space="preserve"> </v>
      </c>
      <c r="C104" s="2">
        <v>10</v>
      </c>
      <c r="D104" s="19">
        <v>1</v>
      </c>
      <c r="E104" s="41">
        <f t="shared" si="23"/>
        <v>0</v>
      </c>
      <c r="G104" s="2">
        <f t="shared" ca="1" si="22"/>
        <v>1</v>
      </c>
      <c r="H104" s="2">
        <f t="shared" ca="1" si="22"/>
        <v>1</v>
      </c>
      <c r="I104" s="2">
        <f t="shared" ca="1" si="22"/>
        <v>1</v>
      </c>
      <c r="J104" s="2">
        <f t="shared" ca="1" si="22"/>
        <v>1</v>
      </c>
      <c r="K104" s="2"/>
      <c r="L104" s="2"/>
    </row>
    <row r="105" spans="1:12">
      <c r="A105" s="41" t="str">
        <f t="shared" si="21"/>
        <v xml:space="preserve"> </v>
      </c>
      <c r="C105" s="2">
        <v>11</v>
      </c>
      <c r="D105" s="19">
        <v>1</v>
      </c>
      <c r="E105" s="41">
        <f t="shared" si="23"/>
        <v>0</v>
      </c>
    </row>
    <row r="106" spans="1:12">
      <c r="A106" s="41" t="str">
        <f t="shared" si="21"/>
        <v xml:space="preserve"> </v>
      </c>
      <c r="C106" s="2">
        <v>12</v>
      </c>
      <c r="D106" s="19">
        <v>1</v>
      </c>
      <c r="E106" s="41">
        <f t="shared" si="23"/>
        <v>0</v>
      </c>
    </row>
    <row r="107" spans="1:12">
      <c r="A107" s="41" t="str">
        <f t="shared" si="21"/>
        <v xml:space="preserve"> </v>
      </c>
      <c r="C107" s="2">
        <v>13</v>
      </c>
      <c r="D107" s="19">
        <v>1</v>
      </c>
      <c r="E107" s="41">
        <f t="shared" si="23"/>
        <v>0</v>
      </c>
    </row>
    <row r="108" spans="1:12">
      <c r="A108" s="41" t="str">
        <f t="shared" si="21"/>
        <v xml:space="preserve"> </v>
      </c>
      <c r="C108" s="2">
        <v>14</v>
      </c>
      <c r="D108" s="19">
        <v>1</v>
      </c>
      <c r="E108" s="41">
        <f t="shared" si="23"/>
        <v>0</v>
      </c>
    </row>
    <row r="109" spans="1:12">
      <c r="A109" s="41" t="str">
        <f t="shared" si="21"/>
        <v xml:space="preserve"> </v>
      </c>
      <c r="C109" s="2">
        <v>15</v>
      </c>
      <c r="D109" s="19">
        <v>1</v>
      </c>
      <c r="E109" s="41">
        <f t="shared" si="23"/>
        <v>0</v>
      </c>
    </row>
    <row r="110" spans="1:12">
      <c r="A110" s="41" t="str">
        <f t="shared" si="21"/>
        <v xml:space="preserve"> </v>
      </c>
      <c r="C110" s="2">
        <v>16</v>
      </c>
      <c r="D110" s="19">
        <v>1</v>
      </c>
      <c r="E110" s="41">
        <f t="shared" si="23"/>
        <v>0</v>
      </c>
    </row>
    <row r="111" spans="1:12">
      <c r="A111" s="41" t="str">
        <f t="shared" si="21"/>
        <v xml:space="preserve"> </v>
      </c>
      <c r="C111" s="2">
        <v>17</v>
      </c>
      <c r="D111" s="19">
        <v>1</v>
      </c>
      <c r="E111" s="41">
        <f t="shared" si="23"/>
        <v>0</v>
      </c>
    </row>
    <row r="112" spans="1:12">
      <c r="A112" s="41" t="str">
        <f t="shared" si="21"/>
        <v xml:space="preserve"> </v>
      </c>
      <c r="C112" s="2">
        <v>18</v>
      </c>
      <c r="D112" s="19">
        <v>1</v>
      </c>
      <c r="E112" s="41">
        <f t="shared" ref="E112:E127" si="24">IF(D112&lt;&gt;0,+$C$6*(AM154+CC195)/D112,"")</f>
        <v>0</v>
      </c>
    </row>
    <row r="113" spans="1:5">
      <c r="A113" s="41" t="str">
        <f t="shared" si="21"/>
        <v xml:space="preserve"> </v>
      </c>
      <c r="C113" s="2">
        <v>19</v>
      </c>
      <c r="D113" s="19">
        <v>1</v>
      </c>
      <c r="E113" s="41">
        <f t="shared" si="24"/>
        <v>0</v>
      </c>
    </row>
    <row r="114" spans="1:5">
      <c r="A114" s="41" t="str">
        <f t="shared" si="21"/>
        <v xml:space="preserve"> </v>
      </c>
      <c r="C114" s="2">
        <v>20</v>
      </c>
      <c r="D114" s="19">
        <v>1</v>
      </c>
      <c r="E114" s="41">
        <f t="shared" si="24"/>
        <v>0</v>
      </c>
    </row>
    <row r="115" spans="1:5">
      <c r="A115" s="41" t="str">
        <f t="shared" ref="A115:A129" si="25">IF(A34=""," ",A34)</f>
        <v xml:space="preserve"> </v>
      </c>
      <c r="C115" s="2">
        <v>21</v>
      </c>
      <c r="D115" s="19">
        <v>1</v>
      </c>
      <c r="E115" s="41">
        <f t="shared" si="24"/>
        <v>0</v>
      </c>
    </row>
    <row r="116" spans="1:5">
      <c r="A116" s="41" t="str">
        <f t="shared" si="25"/>
        <v xml:space="preserve"> </v>
      </c>
      <c r="C116" s="2">
        <v>22</v>
      </c>
      <c r="D116" s="19">
        <v>1</v>
      </c>
      <c r="E116" s="41">
        <f t="shared" si="24"/>
        <v>0</v>
      </c>
    </row>
    <row r="117" spans="1:5">
      <c r="A117" s="41" t="str">
        <f t="shared" si="25"/>
        <v xml:space="preserve"> </v>
      </c>
      <c r="C117" s="2">
        <v>23</v>
      </c>
      <c r="D117" s="19">
        <v>1</v>
      </c>
      <c r="E117" s="41">
        <f t="shared" si="24"/>
        <v>0</v>
      </c>
    </row>
    <row r="118" spans="1:5">
      <c r="A118" s="41" t="str">
        <f t="shared" si="25"/>
        <v xml:space="preserve"> </v>
      </c>
      <c r="C118" s="2">
        <v>24</v>
      </c>
      <c r="D118" s="19">
        <v>1</v>
      </c>
      <c r="E118" s="41">
        <f t="shared" si="24"/>
        <v>0</v>
      </c>
    </row>
    <row r="119" spans="1:5">
      <c r="A119" s="41" t="str">
        <f t="shared" si="25"/>
        <v xml:space="preserve"> </v>
      </c>
      <c r="C119" s="2">
        <v>25</v>
      </c>
      <c r="D119" s="19">
        <v>1</v>
      </c>
      <c r="E119" s="41">
        <f t="shared" si="24"/>
        <v>0</v>
      </c>
    </row>
    <row r="120" spans="1:5">
      <c r="A120" s="41" t="str">
        <f t="shared" si="25"/>
        <v xml:space="preserve"> </v>
      </c>
      <c r="C120" s="2">
        <v>26</v>
      </c>
      <c r="D120" s="19">
        <v>1</v>
      </c>
      <c r="E120" s="41">
        <f t="shared" si="24"/>
        <v>0</v>
      </c>
    </row>
    <row r="121" spans="1:5">
      <c r="A121" s="41" t="str">
        <f t="shared" si="25"/>
        <v xml:space="preserve"> </v>
      </c>
      <c r="C121" s="2">
        <v>27</v>
      </c>
      <c r="D121" s="19">
        <v>1</v>
      </c>
      <c r="E121" s="41">
        <f t="shared" si="24"/>
        <v>0</v>
      </c>
    </row>
    <row r="122" spans="1:5">
      <c r="A122" s="41" t="str">
        <f t="shared" si="25"/>
        <v xml:space="preserve"> </v>
      </c>
      <c r="C122" s="2">
        <v>28</v>
      </c>
      <c r="D122" s="19">
        <v>1</v>
      </c>
      <c r="E122" s="41">
        <f t="shared" si="24"/>
        <v>0</v>
      </c>
    </row>
    <row r="123" spans="1:5">
      <c r="A123" s="41" t="str">
        <f t="shared" si="25"/>
        <v xml:space="preserve"> </v>
      </c>
      <c r="C123" s="2">
        <v>29</v>
      </c>
      <c r="D123" s="19">
        <v>1</v>
      </c>
      <c r="E123" s="41">
        <f t="shared" si="24"/>
        <v>0</v>
      </c>
    </row>
    <row r="124" spans="1:5">
      <c r="A124" s="41" t="str">
        <f t="shared" si="25"/>
        <v xml:space="preserve"> </v>
      </c>
      <c r="C124" s="2">
        <v>30</v>
      </c>
      <c r="D124" s="19">
        <v>1</v>
      </c>
      <c r="E124" s="41">
        <f t="shared" si="24"/>
        <v>0</v>
      </c>
    </row>
    <row r="125" spans="1:5">
      <c r="A125" s="41" t="str">
        <f t="shared" si="25"/>
        <v xml:space="preserve"> </v>
      </c>
      <c r="C125" s="2">
        <v>31</v>
      </c>
      <c r="D125" s="19">
        <v>1</v>
      </c>
      <c r="E125" s="41">
        <f t="shared" si="24"/>
        <v>0</v>
      </c>
    </row>
    <row r="126" spans="1:5">
      <c r="A126" s="41" t="str">
        <f t="shared" si="25"/>
        <v xml:space="preserve"> </v>
      </c>
      <c r="C126" s="2">
        <v>32</v>
      </c>
      <c r="D126" s="19">
        <v>1</v>
      </c>
      <c r="E126" s="41">
        <f t="shared" si="24"/>
        <v>0</v>
      </c>
    </row>
    <row r="127" spans="1:5">
      <c r="A127" s="41" t="str">
        <f t="shared" si="25"/>
        <v xml:space="preserve"> </v>
      </c>
      <c r="C127" s="2">
        <v>33</v>
      </c>
      <c r="D127" s="19">
        <v>1</v>
      </c>
      <c r="E127" s="41">
        <f t="shared" si="24"/>
        <v>0</v>
      </c>
    </row>
    <row r="128" spans="1:5">
      <c r="A128" s="41" t="str">
        <f t="shared" si="25"/>
        <v xml:space="preserve"> </v>
      </c>
      <c r="C128" s="2">
        <v>34</v>
      </c>
      <c r="D128" s="19">
        <v>1</v>
      </c>
      <c r="E128" s="41">
        <f>IF(D128&lt;&gt;0,+$C$6*(AM170+CC211)/D128,"")</f>
        <v>0</v>
      </c>
    </row>
    <row r="129" spans="1:82">
      <c r="A129" s="41" t="str">
        <f t="shared" si="25"/>
        <v xml:space="preserve"> </v>
      </c>
      <c r="C129" s="2">
        <v>35</v>
      </c>
      <c r="D129" s="20">
        <v>1</v>
      </c>
      <c r="E129" s="41">
        <f>IF(D129&lt;&gt;0,+$C$6*(AM171+CC212)/D129,"")</f>
        <v>0</v>
      </c>
    </row>
    <row r="130" spans="1:82">
      <c r="A130" s="2"/>
      <c r="C130" s="2"/>
      <c r="D130" s="16"/>
      <c r="E130" s="2"/>
    </row>
    <row r="131" spans="1:82">
      <c r="A131" s="2"/>
      <c r="C131" s="2"/>
      <c r="D131" s="16"/>
      <c r="E131" s="2"/>
    </row>
    <row r="132" spans="1:82">
      <c r="AS132" s="44">
        <v>1</v>
      </c>
      <c r="AT132" s="44">
        <v>2</v>
      </c>
      <c r="AU132" s="44">
        <v>3</v>
      </c>
      <c r="AV132" s="44">
        <v>4</v>
      </c>
      <c r="AW132" s="44">
        <v>5</v>
      </c>
      <c r="AX132" s="44">
        <v>6</v>
      </c>
      <c r="AY132" s="44">
        <v>7</v>
      </c>
      <c r="AZ132" s="44">
        <v>8</v>
      </c>
      <c r="BA132" s="44">
        <v>9</v>
      </c>
      <c r="BB132" s="44">
        <v>10</v>
      </c>
      <c r="BC132" s="44">
        <v>11</v>
      </c>
      <c r="BD132" s="44">
        <v>12</v>
      </c>
      <c r="BE132" s="44">
        <v>13</v>
      </c>
      <c r="BF132" s="44">
        <v>14</v>
      </c>
      <c r="BG132" s="44">
        <v>15</v>
      </c>
      <c r="BH132" s="44">
        <v>16</v>
      </c>
      <c r="BI132" s="44">
        <v>17</v>
      </c>
      <c r="BJ132" s="44">
        <v>18</v>
      </c>
      <c r="BK132" s="44">
        <v>19</v>
      </c>
      <c r="BL132" s="44">
        <v>20</v>
      </c>
      <c r="BM132" s="44">
        <v>21</v>
      </c>
      <c r="BN132" s="44">
        <v>22</v>
      </c>
      <c r="BO132" s="44">
        <v>23</v>
      </c>
      <c r="BP132" s="44">
        <v>24</v>
      </c>
      <c r="BQ132" s="44">
        <v>25</v>
      </c>
      <c r="BR132" s="44">
        <v>26</v>
      </c>
      <c r="BS132" s="44">
        <v>27</v>
      </c>
      <c r="BT132" s="44">
        <v>28</v>
      </c>
      <c r="BU132" s="44">
        <v>29</v>
      </c>
      <c r="BV132" s="44">
        <v>30</v>
      </c>
      <c r="BW132" s="44">
        <v>31</v>
      </c>
      <c r="BX132" s="44">
        <v>32</v>
      </c>
      <c r="BY132" s="44">
        <v>33</v>
      </c>
      <c r="BZ132" s="44">
        <v>34</v>
      </c>
      <c r="CA132" s="44">
        <v>35</v>
      </c>
      <c r="CB132" s="44"/>
      <c r="CC132" s="44"/>
      <c r="CD132" s="44"/>
    </row>
    <row r="133" spans="1:82">
      <c r="A133" s="1" t="s">
        <v>50</v>
      </c>
      <c r="AS133" s="44"/>
      <c r="AT133" s="44"/>
      <c r="AU133" s="44"/>
      <c r="AV133" s="44"/>
      <c r="AW133" s="44"/>
      <c r="AX133" s="44"/>
      <c r="AY133" s="44"/>
      <c r="AZ133" s="44"/>
      <c r="BA133" s="44"/>
      <c r="BB133" s="44"/>
      <c r="BC133" s="44"/>
      <c r="BD133" s="44"/>
      <c r="BE133" s="44"/>
      <c r="BF133" s="44"/>
      <c r="BG133" s="44"/>
      <c r="BH133" s="44"/>
      <c r="BI133" s="44"/>
      <c r="BJ133" s="44"/>
      <c r="BK133" s="44"/>
      <c r="BL133" s="44"/>
      <c r="BM133" s="44"/>
      <c r="BN133" s="44"/>
      <c r="BO133" s="44"/>
      <c r="BP133" s="44"/>
      <c r="BQ133" s="44"/>
      <c r="BR133" s="44"/>
      <c r="BS133" s="44"/>
      <c r="BT133" s="44"/>
      <c r="BU133" s="44"/>
      <c r="BV133" s="44"/>
      <c r="BW133" s="44"/>
      <c r="BX133" s="44"/>
      <c r="BY133" s="44"/>
      <c r="BZ133" s="44"/>
      <c r="CA133" s="44"/>
      <c r="CB133" s="44"/>
      <c r="CC133" s="44"/>
      <c r="CD133" s="44"/>
    </row>
    <row r="134" spans="1:82">
      <c r="D134" s="3" t="s">
        <v>51</v>
      </c>
      <c r="AS134" s="45" t="s">
        <v>52</v>
      </c>
      <c r="AT134" s="44"/>
      <c r="AU134" s="44"/>
      <c r="AV134" s="44"/>
      <c r="AW134" s="44"/>
      <c r="AX134" s="44"/>
      <c r="AY134" s="44"/>
      <c r="AZ134" s="44"/>
      <c r="BA134" s="44"/>
      <c r="BB134" s="44"/>
      <c r="BC134" s="44"/>
      <c r="BD134" s="44"/>
      <c r="BE134" s="44"/>
      <c r="BF134" s="44"/>
      <c r="BG134" s="44"/>
      <c r="BH134" s="44"/>
      <c r="BI134" s="44"/>
      <c r="BJ134" s="44"/>
      <c r="BK134" s="44"/>
      <c r="BL134" s="44"/>
      <c r="BM134" s="44"/>
      <c r="BN134" s="44"/>
      <c r="BO134" s="44"/>
      <c r="BP134" s="44"/>
      <c r="BQ134" s="44"/>
      <c r="BR134" s="44"/>
      <c r="BS134" s="44"/>
      <c r="BT134" s="44"/>
      <c r="BU134" s="44"/>
      <c r="BV134" s="44"/>
      <c r="BW134" s="44"/>
      <c r="BX134" s="44"/>
      <c r="BY134" s="44"/>
      <c r="BZ134" s="44"/>
      <c r="CA134" s="44"/>
      <c r="CB134" s="44"/>
      <c r="CC134" s="44"/>
      <c r="CD134" s="44"/>
    </row>
    <row r="135" spans="1:82">
      <c r="B135" s="1" t="s">
        <v>53</v>
      </c>
      <c r="C135" s="41">
        <v>1</v>
      </c>
      <c r="D135" s="41">
        <v>2</v>
      </c>
      <c r="E135" s="41">
        <v>3</v>
      </c>
      <c r="F135" s="41">
        <v>4</v>
      </c>
      <c r="G135" s="41">
        <v>5</v>
      </c>
      <c r="H135" s="41">
        <v>6</v>
      </c>
      <c r="I135" s="41">
        <v>7</v>
      </c>
      <c r="J135" s="41">
        <v>8</v>
      </c>
      <c r="K135" s="41">
        <v>9</v>
      </c>
      <c r="L135" s="41">
        <v>10</v>
      </c>
      <c r="M135" s="41">
        <v>11</v>
      </c>
      <c r="N135" s="41">
        <v>12</v>
      </c>
      <c r="O135" s="41">
        <v>13</v>
      </c>
      <c r="P135" s="41">
        <v>14</v>
      </c>
      <c r="Q135" s="41">
        <v>15</v>
      </c>
      <c r="R135" s="41">
        <v>16</v>
      </c>
      <c r="S135" s="41">
        <v>17</v>
      </c>
      <c r="T135" s="41">
        <v>18</v>
      </c>
      <c r="U135" s="41">
        <v>19</v>
      </c>
      <c r="V135" s="41">
        <v>20</v>
      </c>
      <c r="W135" s="41">
        <v>21</v>
      </c>
      <c r="X135" s="41">
        <v>22</v>
      </c>
      <c r="Y135" s="41">
        <v>23</v>
      </c>
      <c r="Z135" s="41">
        <v>24</v>
      </c>
      <c r="AA135" s="41">
        <v>25</v>
      </c>
      <c r="AB135" s="41">
        <v>26</v>
      </c>
      <c r="AC135" s="41">
        <v>27</v>
      </c>
      <c r="AD135" s="41">
        <v>28</v>
      </c>
      <c r="AE135" s="41">
        <v>29</v>
      </c>
      <c r="AF135" s="41">
        <v>30</v>
      </c>
      <c r="AG135" s="41">
        <v>31</v>
      </c>
      <c r="AH135" s="41">
        <v>32</v>
      </c>
      <c r="AI135" s="41">
        <v>33</v>
      </c>
      <c r="AJ135" s="41">
        <v>34</v>
      </c>
      <c r="AK135" s="41">
        <v>35</v>
      </c>
      <c r="AL135" s="3" t="s">
        <v>28</v>
      </c>
      <c r="AM135" s="3" t="s">
        <v>54</v>
      </c>
      <c r="AS135" s="44"/>
      <c r="AT135" s="44"/>
      <c r="AU135" s="44"/>
      <c r="AV135" s="44"/>
      <c r="AW135" s="44"/>
      <c r="AX135" s="44"/>
      <c r="AY135" s="44"/>
      <c r="AZ135" s="44"/>
      <c r="BA135" s="44"/>
      <c r="BB135" s="44"/>
      <c r="BC135" s="44"/>
      <c r="BD135" s="44"/>
      <c r="BE135" s="44"/>
      <c r="BF135" s="44"/>
      <c r="BG135" s="44"/>
      <c r="BH135" s="44"/>
      <c r="BI135" s="44"/>
      <c r="BJ135" s="44"/>
      <c r="BK135" s="44"/>
      <c r="BL135" s="44"/>
      <c r="BM135" s="44"/>
      <c r="BN135" s="44"/>
      <c r="BO135" s="44"/>
      <c r="BP135" s="44"/>
      <c r="BQ135" s="44"/>
      <c r="BR135" s="44"/>
      <c r="BS135" s="44"/>
      <c r="BT135" s="44"/>
      <c r="BU135" s="44"/>
      <c r="BV135" s="44"/>
      <c r="BW135" s="44"/>
      <c r="BX135" s="44"/>
      <c r="BY135" s="44"/>
      <c r="BZ135" s="44"/>
      <c r="CA135" s="44"/>
      <c r="CB135" s="44"/>
      <c r="CC135" s="46" t="s">
        <v>55</v>
      </c>
      <c r="CD135" s="44"/>
    </row>
    <row r="136" spans="1:82">
      <c r="A136" s="3" t="s">
        <v>28</v>
      </c>
      <c r="B136" s="4" t="s">
        <v>56</v>
      </c>
      <c r="C136" s="5" t="s">
        <v>57</v>
      </c>
      <c r="D136" s="5" t="s">
        <v>57</v>
      </c>
      <c r="E136" s="5" t="s">
        <v>57</v>
      </c>
      <c r="F136" s="5" t="s">
        <v>57</v>
      </c>
      <c r="G136" s="5" t="s">
        <v>57</v>
      </c>
      <c r="H136" s="5" t="s">
        <v>57</v>
      </c>
      <c r="I136" s="5" t="s">
        <v>57</v>
      </c>
      <c r="J136" s="5" t="s">
        <v>57</v>
      </c>
      <c r="K136" s="5" t="s">
        <v>57</v>
      </c>
      <c r="L136" s="5" t="s">
        <v>57</v>
      </c>
      <c r="M136" s="5" t="s">
        <v>57</v>
      </c>
      <c r="N136" s="5" t="s">
        <v>57</v>
      </c>
      <c r="O136" s="5" t="s">
        <v>57</v>
      </c>
      <c r="P136" s="5" t="s">
        <v>57</v>
      </c>
      <c r="Q136" s="5" t="s">
        <v>57</v>
      </c>
      <c r="R136" s="5" t="s">
        <v>57</v>
      </c>
      <c r="S136" s="5" t="s">
        <v>57</v>
      </c>
      <c r="T136" s="5" t="s">
        <v>57</v>
      </c>
      <c r="U136" s="5" t="s">
        <v>57</v>
      </c>
      <c r="V136" s="27" t="s">
        <v>57</v>
      </c>
      <c r="W136" s="27" t="s">
        <v>57</v>
      </c>
      <c r="X136" s="27" t="s">
        <v>57</v>
      </c>
      <c r="Y136" s="27" t="s">
        <v>57</v>
      </c>
      <c r="Z136" s="27" t="s">
        <v>57</v>
      </c>
      <c r="AA136" s="27" t="s">
        <v>57</v>
      </c>
      <c r="AB136" s="27" t="s">
        <v>57</v>
      </c>
      <c r="AC136" s="27" t="s">
        <v>57</v>
      </c>
      <c r="AD136" s="27" t="s">
        <v>57</v>
      </c>
      <c r="AE136" s="27" t="s">
        <v>57</v>
      </c>
      <c r="AF136" s="27" t="s">
        <v>57</v>
      </c>
      <c r="AG136" s="27" t="s">
        <v>57</v>
      </c>
      <c r="AH136" s="27" t="s">
        <v>57</v>
      </c>
      <c r="AI136" s="27" t="s">
        <v>57</v>
      </c>
      <c r="AJ136" s="27" t="s">
        <v>57</v>
      </c>
      <c r="AK136" s="27" t="s">
        <v>57</v>
      </c>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c r="CB136" s="44"/>
      <c r="CC136" s="45" t="s">
        <v>46</v>
      </c>
      <c r="CD136" s="44"/>
    </row>
    <row r="137" spans="1:82">
      <c r="A137" s="41">
        <v>1</v>
      </c>
      <c r="B137" s="4" t="s">
        <v>56</v>
      </c>
      <c r="C137" s="41">
        <v>0</v>
      </c>
      <c r="D137" s="13">
        <v>0</v>
      </c>
      <c r="E137" s="14">
        <v>5.0000000000000001E-4</v>
      </c>
      <c r="F137" s="14">
        <v>5.0000000000000001E-4</v>
      </c>
      <c r="G137" s="14">
        <v>5.0000000000000001E-4</v>
      </c>
      <c r="H137" s="14">
        <v>5.0000000000000001E-4</v>
      </c>
      <c r="I137" s="8">
        <v>0</v>
      </c>
      <c r="J137" s="14">
        <v>0</v>
      </c>
      <c r="K137" s="14">
        <v>0</v>
      </c>
      <c r="L137" s="8"/>
      <c r="M137" s="14">
        <v>0</v>
      </c>
      <c r="N137" s="8"/>
      <c r="O137" s="8"/>
      <c r="P137" s="8"/>
      <c r="Q137" s="8"/>
      <c r="R137" s="8"/>
      <c r="S137" s="8"/>
      <c r="T137" s="8"/>
      <c r="U137" s="8"/>
      <c r="V137" s="6"/>
      <c r="W137" s="6">
        <v>0</v>
      </c>
      <c r="X137" s="6"/>
      <c r="Y137" s="6"/>
      <c r="Z137" s="17"/>
      <c r="AA137" s="6"/>
      <c r="AB137" s="6"/>
      <c r="AC137" s="6"/>
      <c r="AD137" s="6"/>
      <c r="AE137" s="6"/>
      <c r="AF137" s="6"/>
      <c r="AG137" s="6"/>
      <c r="AH137" s="6"/>
      <c r="AI137" s="6"/>
      <c r="AJ137" s="6"/>
      <c r="AK137" s="21"/>
      <c r="AL137" s="2">
        <v>1</v>
      </c>
      <c r="AM137" s="2">
        <f>SUM(C137:AK137)</f>
        <v>2E-3</v>
      </c>
      <c r="AS137" s="41">
        <f t="shared" ref="AS137:BB151" si="26">IF(AND(C137=0,AS178=0),0,(C137+AS178)*INDEX($E$14:$E$48,C$135,1))</f>
        <v>0</v>
      </c>
      <c r="AT137" s="41">
        <f t="shared" si="26"/>
        <v>0</v>
      </c>
      <c r="AU137" s="41">
        <f t="shared" ca="1" si="26"/>
        <v>-1.5287330465347942E-2</v>
      </c>
      <c r="AV137" s="41">
        <f t="shared" ca="1" si="26"/>
        <v>-1.5223486302824147E-2</v>
      </c>
      <c r="AW137" s="41">
        <f t="shared" ca="1" si="26"/>
        <v>-1.5295006609024513E-2</v>
      </c>
      <c r="AX137" s="41">
        <f t="shared" ca="1" si="26"/>
        <v>-1.5295006609024513E-2</v>
      </c>
      <c r="AY137" s="41">
        <f t="shared" ca="1" si="26"/>
        <v>-3.5418079036922272</v>
      </c>
      <c r="AZ137" s="41">
        <f t="shared" si="26"/>
        <v>0</v>
      </c>
      <c r="BA137" s="41">
        <f t="shared" si="26"/>
        <v>0</v>
      </c>
      <c r="BB137" s="41">
        <f t="shared" si="26"/>
        <v>0</v>
      </c>
      <c r="BC137" s="41">
        <f t="shared" ref="BC137:BL151" si="27">IF(AND(M137=0,BC178=0),0,(M137+BC178)*INDEX($E$14:$E$48,M$135,1))</f>
        <v>0</v>
      </c>
      <c r="BD137" s="41">
        <f t="shared" si="27"/>
        <v>0</v>
      </c>
      <c r="BE137" s="41">
        <f t="shared" si="27"/>
        <v>0</v>
      </c>
      <c r="BF137" s="41">
        <f t="shared" si="27"/>
        <v>0</v>
      </c>
      <c r="BG137" s="41">
        <f t="shared" si="27"/>
        <v>0</v>
      </c>
      <c r="BH137" s="41">
        <f t="shared" si="27"/>
        <v>0</v>
      </c>
      <c r="BI137" s="41">
        <f t="shared" si="27"/>
        <v>0</v>
      </c>
      <c r="BJ137" s="41">
        <f t="shared" si="27"/>
        <v>0</v>
      </c>
      <c r="BK137" s="41">
        <f t="shared" si="27"/>
        <v>0</v>
      </c>
      <c r="BL137" s="41">
        <f t="shared" si="27"/>
        <v>0</v>
      </c>
      <c r="BM137" s="41">
        <f t="shared" ref="BM137:CA151" si="28">IF(AND(W137=0,BM178=0),0,(W137+BM178)*INDEX($E$14:$E$48,W$135,1))</f>
        <v>0</v>
      </c>
      <c r="BN137" s="41">
        <f t="shared" si="28"/>
        <v>0</v>
      </c>
      <c r="BO137" s="41">
        <f t="shared" si="28"/>
        <v>0</v>
      </c>
      <c r="BP137" s="41">
        <f t="shared" si="28"/>
        <v>0</v>
      </c>
      <c r="BQ137" s="41">
        <f t="shared" si="28"/>
        <v>0</v>
      </c>
      <c r="BR137" s="41">
        <f t="shared" si="28"/>
        <v>0</v>
      </c>
      <c r="BS137" s="41">
        <f t="shared" si="28"/>
        <v>0</v>
      </c>
      <c r="BT137" s="41">
        <f t="shared" si="28"/>
        <v>0</v>
      </c>
      <c r="BU137" s="41">
        <f t="shared" si="28"/>
        <v>0</v>
      </c>
      <c r="BV137" s="41">
        <f t="shared" si="28"/>
        <v>0</v>
      </c>
      <c r="BW137" s="41">
        <f t="shared" si="28"/>
        <v>0</v>
      </c>
      <c r="BX137" s="41">
        <f t="shared" si="28"/>
        <v>0</v>
      </c>
      <c r="BY137" s="41">
        <f t="shared" si="28"/>
        <v>0</v>
      </c>
      <c r="BZ137" s="41">
        <f t="shared" si="28"/>
        <v>0</v>
      </c>
      <c r="CA137" s="41">
        <f t="shared" si="28"/>
        <v>0</v>
      </c>
      <c r="CB137" s="44"/>
      <c r="CC137" s="41">
        <f ca="1">SUM(AS137:CA137)</f>
        <v>-3.6029087336784484</v>
      </c>
      <c r="CD137" s="44"/>
    </row>
    <row r="138" spans="1:82">
      <c r="A138" s="41">
        <v>2</v>
      </c>
      <c r="B138" s="4" t="s">
        <v>56</v>
      </c>
      <c r="C138" s="41">
        <f>+D137</f>
        <v>0</v>
      </c>
      <c r="D138" s="41">
        <v>0</v>
      </c>
      <c r="E138" s="14">
        <v>5.0000000000000001E-4</v>
      </c>
      <c r="F138" s="14">
        <v>5.0000000000000001E-4</v>
      </c>
      <c r="G138" s="14">
        <v>5.0000000000000001E-4</v>
      </c>
      <c r="H138" s="14">
        <v>5.0000000000000001E-4</v>
      </c>
      <c r="I138">
        <v>0</v>
      </c>
      <c r="J138">
        <v>0</v>
      </c>
      <c r="N138">
        <v>0</v>
      </c>
      <c r="V138" s="6"/>
      <c r="W138" s="6"/>
      <c r="X138" s="6"/>
      <c r="Y138" s="6"/>
      <c r="Z138" s="17"/>
      <c r="AA138" s="6"/>
      <c r="AB138" s="6"/>
      <c r="AC138" s="6"/>
      <c r="AD138" s="6"/>
      <c r="AE138" s="6"/>
      <c r="AF138" s="6"/>
      <c r="AG138" s="6"/>
      <c r="AH138" s="6"/>
      <c r="AI138" s="6"/>
      <c r="AJ138" s="6"/>
      <c r="AK138" s="21"/>
      <c r="AL138" s="2">
        <v>2</v>
      </c>
      <c r="AM138" s="2">
        <f t="shared" ref="AM138:AM153" si="29">SUM(C138:AK138)</f>
        <v>2E-3</v>
      </c>
      <c r="AS138" s="41">
        <f t="shared" si="26"/>
        <v>0</v>
      </c>
      <c r="AT138" s="41">
        <f t="shared" si="26"/>
        <v>0</v>
      </c>
      <c r="AU138" s="41">
        <f t="shared" ca="1" si="26"/>
        <v>-1.5287330465347942E-2</v>
      </c>
      <c r="AV138" s="41">
        <f t="shared" ca="1" si="26"/>
        <v>-1.5223486302824147E-2</v>
      </c>
      <c r="AW138" s="41">
        <f t="shared" ca="1" si="26"/>
        <v>-1.5295006609024513E-2</v>
      </c>
      <c r="AX138" s="41">
        <f t="shared" ca="1" si="26"/>
        <v>-1.5295006609024513E-2</v>
      </c>
      <c r="AY138" s="41">
        <f t="shared" ca="1" si="26"/>
        <v>-2.7296307791187568</v>
      </c>
      <c r="AZ138" s="41">
        <f t="shared" si="26"/>
        <v>0</v>
      </c>
      <c r="BA138" s="41">
        <f t="shared" si="26"/>
        <v>0</v>
      </c>
      <c r="BB138" s="41">
        <f t="shared" si="26"/>
        <v>0</v>
      </c>
      <c r="BC138" s="41">
        <f t="shared" si="27"/>
        <v>0</v>
      </c>
      <c r="BD138" s="41">
        <f t="shared" si="27"/>
        <v>0</v>
      </c>
      <c r="BE138" s="41">
        <f t="shared" si="27"/>
        <v>0</v>
      </c>
      <c r="BF138" s="41">
        <f t="shared" si="27"/>
        <v>0</v>
      </c>
      <c r="BG138" s="41">
        <f t="shared" si="27"/>
        <v>0</v>
      </c>
      <c r="BH138" s="41">
        <f t="shared" si="27"/>
        <v>0</v>
      </c>
      <c r="BI138" s="41">
        <f t="shared" si="27"/>
        <v>0</v>
      </c>
      <c r="BJ138" s="41">
        <f t="shared" si="27"/>
        <v>0</v>
      </c>
      <c r="BK138" s="41">
        <f t="shared" si="27"/>
        <v>0</v>
      </c>
      <c r="BL138" s="41">
        <f t="shared" si="27"/>
        <v>0</v>
      </c>
      <c r="BM138" s="41">
        <f t="shared" si="28"/>
        <v>0</v>
      </c>
      <c r="BN138" s="41">
        <f t="shared" si="28"/>
        <v>0</v>
      </c>
      <c r="BO138" s="41">
        <f t="shared" si="28"/>
        <v>0</v>
      </c>
      <c r="BP138" s="41">
        <f t="shared" si="28"/>
        <v>0</v>
      </c>
      <c r="BQ138" s="41">
        <f t="shared" si="28"/>
        <v>0</v>
      </c>
      <c r="BR138" s="41">
        <f t="shared" si="28"/>
        <v>0</v>
      </c>
      <c r="BS138" s="41">
        <f t="shared" si="28"/>
        <v>0</v>
      </c>
      <c r="BT138" s="41">
        <f t="shared" si="28"/>
        <v>0</v>
      </c>
      <c r="BU138" s="41">
        <f t="shared" si="28"/>
        <v>0</v>
      </c>
      <c r="BV138" s="41">
        <f t="shared" si="28"/>
        <v>0</v>
      </c>
      <c r="BW138" s="41">
        <f t="shared" si="28"/>
        <v>0</v>
      </c>
      <c r="BX138" s="41">
        <f t="shared" si="28"/>
        <v>0</v>
      </c>
      <c r="BY138" s="41">
        <f t="shared" si="28"/>
        <v>0</v>
      </c>
      <c r="BZ138" s="41">
        <f t="shared" si="28"/>
        <v>0</v>
      </c>
      <c r="CA138" s="41">
        <f t="shared" si="28"/>
        <v>0</v>
      </c>
      <c r="CB138" s="44"/>
      <c r="CC138" s="41">
        <f t="shared" ref="CC138:CC153" ca="1" si="30">SUM(AS138:CA138)</f>
        <v>-2.7907316091049781</v>
      </c>
      <c r="CD138" s="44"/>
    </row>
    <row r="139" spans="1:82">
      <c r="A139" s="41">
        <v>3</v>
      </c>
      <c r="B139" s="4" t="s">
        <v>56</v>
      </c>
      <c r="C139" s="41">
        <f>+E137</f>
        <v>5.0000000000000001E-4</v>
      </c>
      <c r="D139" s="41">
        <f>+E138</f>
        <v>5.0000000000000001E-4</v>
      </c>
      <c r="E139" s="41">
        <v>0</v>
      </c>
      <c r="F139" s="15">
        <v>0</v>
      </c>
      <c r="G139" s="2">
        <v>5.0000000000000001E-4</v>
      </c>
      <c r="H139" s="2">
        <v>5.0000000000000001E-4</v>
      </c>
      <c r="I139" s="2">
        <v>0</v>
      </c>
      <c r="J139" s="2">
        <v>0</v>
      </c>
      <c r="K139">
        <v>0</v>
      </c>
      <c r="L139" s="2">
        <v>0</v>
      </c>
      <c r="O139">
        <v>0</v>
      </c>
      <c r="V139" s="6"/>
      <c r="W139" s="6"/>
      <c r="X139" s="6"/>
      <c r="Y139" s="6"/>
      <c r="Z139" s="17"/>
      <c r="AA139" s="6"/>
      <c r="AB139" s="6"/>
      <c r="AC139" s="6"/>
      <c r="AD139" s="6"/>
      <c r="AE139" s="6"/>
      <c r="AF139" s="6"/>
      <c r="AG139" s="6"/>
      <c r="AH139" s="6"/>
      <c r="AI139" s="6"/>
      <c r="AJ139" s="6"/>
      <c r="AK139" s="21"/>
      <c r="AL139" s="2">
        <v>3</v>
      </c>
      <c r="AM139" s="2">
        <f t="shared" si="29"/>
        <v>2E-3</v>
      </c>
      <c r="AS139" s="41">
        <f t="shared" ca="1" si="26"/>
        <v>2.1851439658256557E-2</v>
      </c>
      <c r="AT139" s="41">
        <f t="shared" ca="1" si="26"/>
        <v>8.6343658999764022E-3</v>
      </c>
      <c r="AU139" s="41">
        <f t="shared" si="26"/>
        <v>0</v>
      </c>
      <c r="AV139" s="41">
        <f t="shared" si="26"/>
        <v>0</v>
      </c>
      <c r="AW139" s="41">
        <f t="shared" ca="1" si="26"/>
        <v>-1.5295006609024513E-2</v>
      </c>
      <c r="AX139" s="41">
        <f t="shared" ca="1" si="26"/>
        <v>-1.5295006609024513E-2</v>
      </c>
      <c r="AY139" s="41">
        <f t="shared" ca="1" si="26"/>
        <v>-4.781734531674144</v>
      </c>
      <c r="AZ139" s="41">
        <f t="shared" si="26"/>
        <v>0</v>
      </c>
      <c r="BA139" s="41">
        <f t="shared" si="26"/>
        <v>0</v>
      </c>
      <c r="BB139" s="41">
        <f t="shared" si="26"/>
        <v>0</v>
      </c>
      <c r="BC139" s="41">
        <f t="shared" si="27"/>
        <v>0</v>
      </c>
      <c r="BD139" s="41">
        <f t="shared" si="27"/>
        <v>0</v>
      </c>
      <c r="BE139" s="41">
        <f t="shared" si="27"/>
        <v>0</v>
      </c>
      <c r="BF139" s="41">
        <f t="shared" si="27"/>
        <v>0</v>
      </c>
      <c r="BG139" s="41">
        <f t="shared" si="27"/>
        <v>0</v>
      </c>
      <c r="BH139" s="41">
        <f t="shared" si="27"/>
        <v>0</v>
      </c>
      <c r="BI139" s="41">
        <f t="shared" si="27"/>
        <v>0</v>
      </c>
      <c r="BJ139" s="41">
        <f t="shared" si="27"/>
        <v>0</v>
      </c>
      <c r="BK139" s="41">
        <f t="shared" si="27"/>
        <v>0</v>
      </c>
      <c r="BL139" s="41">
        <f t="shared" si="27"/>
        <v>0</v>
      </c>
      <c r="BM139" s="41">
        <f t="shared" si="28"/>
        <v>0</v>
      </c>
      <c r="BN139" s="41">
        <f t="shared" si="28"/>
        <v>0</v>
      </c>
      <c r="BO139" s="41">
        <f t="shared" si="28"/>
        <v>0</v>
      </c>
      <c r="BP139" s="41">
        <f t="shared" si="28"/>
        <v>0</v>
      </c>
      <c r="BQ139" s="41">
        <f t="shared" si="28"/>
        <v>0</v>
      </c>
      <c r="BR139" s="41">
        <f t="shared" si="28"/>
        <v>0</v>
      </c>
      <c r="BS139" s="41">
        <f t="shared" si="28"/>
        <v>0</v>
      </c>
      <c r="BT139" s="41">
        <f t="shared" si="28"/>
        <v>0</v>
      </c>
      <c r="BU139" s="41">
        <f t="shared" si="28"/>
        <v>0</v>
      </c>
      <c r="BV139" s="41">
        <f t="shared" si="28"/>
        <v>0</v>
      </c>
      <c r="BW139" s="41">
        <f t="shared" si="28"/>
        <v>0</v>
      </c>
      <c r="BX139" s="41">
        <f t="shared" si="28"/>
        <v>0</v>
      </c>
      <c r="BY139" s="41">
        <f t="shared" si="28"/>
        <v>0</v>
      </c>
      <c r="BZ139" s="41">
        <f t="shared" si="28"/>
        <v>0</v>
      </c>
      <c r="CA139" s="41">
        <f t="shared" si="28"/>
        <v>0</v>
      </c>
      <c r="CB139" s="44"/>
      <c r="CC139" s="41">
        <f t="shared" ca="1" si="30"/>
        <v>-4.7818387393339599</v>
      </c>
      <c r="CD139" s="44"/>
    </row>
    <row r="140" spans="1:82">
      <c r="A140" s="41">
        <v>4</v>
      </c>
      <c r="B140" s="4" t="s">
        <v>56</v>
      </c>
      <c r="C140" s="41">
        <f>+F137</f>
        <v>5.0000000000000001E-4</v>
      </c>
      <c r="D140" s="41">
        <f>+F138</f>
        <v>5.0000000000000001E-4</v>
      </c>
      <c r="E140" s="41">
        <f>+F139</f>
        <v>0</v>
      </c>
      <c r="F140" s="41">
        <v>0</v>
      </c>
      <c r="G140" s="7">
        <v>5.0000000000000001E-4</v>
      </c>
      <c r="H140" s="7">
        <v>5.0000000000000001E-4</v>
      </c>
      <c r="I140" s="2">
        <v>0</v>
      </c>
      <c r="K140" s="2">
        <v>0</v>
      </c>
      <c r="L140">
        <v>0</v>
      </c>
      <c r="P140">
        <v>0</v>
      </c>
      <c r="V140" s="6"/>
      <c r="W140" s="6"/>
      <c r="X140" s="6"/>
      <c r="Y140" s="6"/>
      <c r="Z140" s="17"/>
      <c r="AA140" s="6"/>
      <c r="AB140" s="6"/>
      <c r="AC140" s="6"/>
      <c r="AD140" s="6"/>
      <c r="AE140" s="6"/>
      <c r="AF140" s="6"/>
      <c r="AG140" s="6"/>
      <c r="AH140" s="6"/>
      <c r="AI140" s="6"/>
      <c r="AJ140" s="6"/>
      <c r="AK140" s="21"/>
      <c r="AL140" s="2">
        <v>4</v>
      </c>
      <c r="AM140" s="2">
        <f t="shared" si="29"/>
        <v>2E-3</v>
      </c>
      <c r="AS140" s="41">
        <f t="shared" ca="1" si="26"/>
        <v>2.1851439658256557E-2</v>
      </c>
      <c r="AT140" s="41">
        <f t="shared" ca="1" si="26"/>
        <v>8.6343658999764022E-3</v>
      </c>
      <c r="AU140" s="41">
        <f t="shared" si="26"/>
        <v>0</v>
      </c>
      <c r="AV140" s="41">
        <f t="shared" si="26"/>
        <v>0</v>
      </c>
      <c r="AW140" s="41">
        <f t="shared" ca="1" si="26"/>
        <v>-1.5295006609024513E-2</v>
      </c>
      <c r="AX140" s="41">
        <f t="shared" ca="1" si="26"/>
        <v>-1.5295006609024513E-2</v>
      </c>
      <c r="AY140" s="41">
        <f t="shared" ca="1" si="26"/>
        <v>-4.7892655545400533</v>
      </c>
      <c r="AZ140" s="41">
        <f t="shared" si="26"/>
        <v>0</v>
      </c>
      <c r="BA140" s="41">
        <f t="shared" si="26"/>
        <v>0</v>
      </c>
      <c r="BB140" s="41">
        <f t="shared" si="26"/>
        <v>0</v>
      </c>
      <c r="BC140" s="41">
        <f t="shared" si="27"/>
        <v>0</v>
      </c>
      <c r="BD140" s="41">
        <f t="shared" si="27"/>
        <v>0</v>
      </c>
      <c r="BE140" s="41">
        <f t="shared" si="27"/>
        <v>0</v>
      </c>
      <c r="BF140" s="41">
        <f t="shared" si="27"/>
        <v>0</v>
      </c>
      <c r="BG140" s="41">
        <f t="shared" si="27"/>
        <v>0</v>
      </c>
      <c r="BH140" s="41">
        <f t="shared" si="27"/>
        <v>0</v>
      </c>
      <c r="BI140" s="41">
        <f t="shared" si="27"/>
        <v>0</v>
      </c>
      <c r="BJ140" s="41">
        <f t="shared" si="27"/>
        <v>0</v>
      </c>
      <c r="BK140" s="41">
        <f t="shared" si="27"/>
        <v>0</v>
      </c>
      <c r="BL140" s="41">
        <f t="shared" si="27"/>
        <v>0</v>
      </c>
      <c r="BM140" s="41">
        <f t="shared" si="28"/>
        <v>0</v>
      </c>
      <c r="BN140" s="41">
        <f t="shared" si="28"/>
        <v>0</v>
      </c>
      <c r="BO140" s="41">
        <f t="shared" si="28"/>
        <v>0</v>
      </c>
      <c r="BP140" s="41">
        <f t="shared" si="28"/>
        <v>0</v>
      </c>
      <c r="BQ140" s="41">
        <f t="shared" si="28"/>
        <v>0</v>
      </c>
      <c r="BR140" s="41">
        <f t="shared" si="28"/>
        <v>0</v>
      </c>
      <c r="BS140" s="41">
        <f t="shared" si="28"/>
        <v>0</v>
      </c>
      <c r="BT140" s="41">
        <f t="shared" si="28"/>
        <v>0</v>
      </c>
      <c r="BU140" s="41">
        <f t="shared" si="28"/>
        <v>0</v>
      </c>
      <c r="BV140" s="41">
        <f t="shared" si="28"/>
        <v>0</v>
      </c>
      <c r="BW140" s="41">
        <f t="shared" si="28"/>
        <v>0</v>
      </c>
      <c r="BX140" s="41">
        <f t="shared" si="28"/>
        <v>0</v>
      </c>
      <c r="BY140" s="41">
        <f t="shared" si="28"/>
        <v>0</v>
      </c>
      <c r="BZ140" s="41">
        <f t="shared" si="28"/>
        <v>0</v>
      </c>
      <c r="CA140" s="41">
        <f t="shared" si="28"/>
        <v>0</v>
      </c>
      <c r="CB140" s="44"/>
      <c r="CC140" s="41">
        <f t="shared" ca="1" si="30"/>
        <v>-4.7893697621998692</v>
      </c>
      <c r="CD140" s="44"/>
    </row>
    <row r="141" spans="1:82">
      <c r="A141" s="41">
        <v>5</v>
      </c>
      <c r="B141" s="4" t="s">
        <v>56</v>
      </c>
      <c r="C141" s="41">
        <f>+G137</f>
        <v>5.0000000000000001E-4</v>
      </c>
      <c r="D141" s="41">
        <f>+G138</f>
        <v>5.0000000000000001E-4</v>
      </c>
      <c r="E141" s="41">
        <f>+G139</f>
        <v>5.0000000000000001E-4</v>
      </c>
      <c r="F141" s="41">
        <f>+G140</f>
        <v>5.0000000000000001E-4</v>
      </c>
      <c r="G141" s="41">
        <v>0</v>
      </c>
      <c r="H141" s="7">
        <v>0</v>
      </c>
      <c r="L141">
        <v>0</v>
      </c>
      <c r="M141">
        <v>0</v>
      </c>
      <c r="Q141">
        <v>0</v>
      </c>
      <c r="V141" s="6"/>
      <c r="W141" s="6"/>
      <c r="X141" s="6"/>
      <c r="Y141" s="6"/>
      <c r="Z141" s="17"/>
      <c r="AA141" s="6">
        <v>0</v>
      </c>
      <c r="AB141" s="6"/>
      <c r="AC141" s="6"/>
      <c r="AD141" s="6"/>
      <c r="AE141" s="6"/>
      <c r="AF141" s="6"/>
      <c r="AG141" s="6"/>
      <c r="AH141" s="6"/>
      <c r="AI141" s="6"/>
      <c r="AJ141" s="6"/>
      <c r="AK141" s="21"/>
      <c r="AL141" s="2">
        <v>5</v>
      </c>
      <c r="AM141" s="2">
        <f t="shared" si="29"/>
        <v>2E-3</v>
      </c>
      <c r="AS141" s="41">
        <f t="shared" ca="1" si="26"/>
        <v>2.1851439658256557E-2</v>
      </c>
      <c r="AT141" s="41">
        <f t="shared" ca="1" si="26"/>
        <v>8.6343658999764022E-3</v>
      </c>
      <c r="AU141" s="41">
        <f t="shared" ca="1" si="26"/>
        <v>-1.5287330465347942E-2</v>
      </c>
      <c r="AV141" s="41">
        <f t="shared" ca="1" si="26"/>
        <v>-1.5223486302824147E-2</v>
      </c>
      <c r="AW141" s="41">
        <f t="shared" si="26"/>
        <v>0</v>
      </c>
      <c r="AX141" s="41">
        <f t="shared" si="26"/>
        <v>0</v>
      </c>
      <c r="AY141" s="41">
        <f t="shared" ca="1" si="26"/>
        <v>-4.7808295262781764</v>
      </c>
      <c r="AZ141" s="41">
        <f t="shared" si="26"/>
        <v>0</v>
      </c>
      <c r="BA141" s="41">
        <f t="shared" si="26"/>
        <v>0</v>
      </c>
      <c r="BB141" s="41">
        <f t="shared" si="26"/>
        <v>0</v>
      </c>
      <c r="BC141" s="41">
        <f t="shared" si="27"/>
        <v>0</v>
      </c>
      <c r="BD141" s="41">
        <f t="shared" si="27"/>
        <v>0</v>
      </c>
      <c r="BE141" s="41">
        <f t="shared" si="27"/>
        <v>0</v>
      </c>
      <c r="BF141" s="41">
        <f t="shared" si="27"/>
        <v>0</v>
      </c>
      <c r="BG141" s="41">
        <f t="shared" si="27"/>
        <v>0</v>
      </c>
      <c r="BH141" s="41">
        <f t="shared" si="27"/>
        <v>0</v>
      </c>
      <c r="BI141" s="41">
        <f t="shared" si="27"/>
        <v>0</v>
      </c>
      <c r="BJ141" s="41">
        <f t="shared" si="27"/>
        <v>0</v>
      </c>
      <c r="BK141" s="41">
        <f t="shared" si="27"/>
        <v>0</v>
      </c>
      <c r="BL141" s="41">
        <f t="shared" si="27"/>
        <v>0</v>
      </c>
      <c r="BM141" s="41">
        <f t="shared" si="28"/>
        <v>0</v>
      </c>
      <c r="BN141" s="41">
        <f t="shared" si="28"/>
        <v>0</v>
      </c>
      <c r="BO141" s="41">
        <f t="shared" si="28"/>
        <v>0</v>
      </c>
      <c r="BP141" s="41">
        <f t="shared" si="28"/>
        <v>0</v>
      </c>
      <c r="BQ141" s="41">
        <f t="shared" si="28"/>
        <v>0</v>
      </c>
      <c r="BR141" s="41">
        <f t="shared" si="28"/>
        <v>0</v>
      </c>
      <c r="BS141" s="41">
        <f t="shared" si="28"/>
        <v>0</v>
      </c>
      <c r="BT141" s="41">
        <f t="shared" si="28"/>
        <v>0</v>
      </c>
      <c r="BU141" s="41">
        <f t="shared" si="28"/>
        <v>0</v>
      </c>
      <c r="BV141" s="41">
        <f t="shared" si="28"/>
        <v>0</v>
      </c>
      <c r="BW141" s="41">
        <f t="shared" si="28"/>
        <v>0</v>
      </c>
      <c r="BX141" s="41">
        <f t="shared" si="28"/>
        <v>0</v>
      </c>
      <c r="BY141" s="41">
        <f t="shared" si="28"/>
        <v>0</v>
      </c>
      <c r="BZ141" s="41">
        <f t="shared" si="28"/>
        <v>0</v>
      </c>
      <c r="CA141" s="41">
        <f t="shared" si="28"/>
        <v>0</v>
      </c>
      <c r="CB141" s="44"/>
      <c r="CC141" s="41">
        <f t="shared" ca="1" si="30"/>
        <v>-4.7808545374881151</v>
      </c>
      <c r="CD141" s="44"/>
    </row>
    <row r="142" spans="1:82">
      <c r="A142" s="41">
        <v>6</v>
      </c>
      <c r="B142" s="4" t="s">
        <v>56</v>
      </c>
      <c r="C142" s="41">
        <f>+H137</f>
        <v>5.0000000000000001E-4</v>
      </c>
      <c r="D142" s="41">
        <f>+H138</f>
        <v>5.0000000000000001E-4</v>
      </c>
      <c r="E142" s="41">
        <f>+H139</f>
        <v>5.0000000000000001E-4</v>
      </c>
      <c r="F142" s="41">
        <f>+H140</f>
        <v>5.0000000000000001E-4</v>
      </c>
      <c r="G142" s="41">
        <f>+H141</f>
        <v>0</v>
      </c>
      <c r="H142" s="41">
        <v>0</v>
      </c>
      <c r="I142" s="7">
        <v>0</v>
      </c>
      <c r="N142">
        <v>0</v>
      </c>
      <c r="R142">
        <v>0</v>
      </c>
      <c r="V142" s="6"/>
      <c r="W142" s="6"/>
      <c r="X142" s="6">
        <v>0</v>
      </c>
      <c r="Y142" s="6">
        <v>0</v>
      </c>
      <c r="Z142" s="17"/>
      <c r="AA142" s="6"/>
      <c r="AB142" s="6"/>
      <c r="AC142" s="6"/>
      <c r="AD142" s="6"/>
      <c r="AE142" s="6"/>
      <c r="AF142" s="6"/>
      <c r="AG142" s="6"/>
      <c r="AH142" s="6"/>
      <c r="AI142" s="6"/>
      <c r="AJ142" s="6"/>
      <c r="AK142" s="21"/>
      <c r="AL142" s="2">
        <v>6</v>
      </c>
      <c r="AM142" s="2">
        <f t="shared" si="29"/>
        <v>2E-3</v>
      </c>
      <c r="AS142" s="41">
        <f t="shared" ca="1" si="26"/>
        <v>2.1851439658256557E-2</v>
      </c>
      <c r="AT142" s="41">
        <f t="shared" ca="1" si="26"/>
        <v>8.6343658999764022E-3</v>
      </c>
      <c r="AU142" s="41">
        <f t="shared" ca="1" si="26"/>
        <v>-1.5287330465347942E-2</v>
      </c>
      <c r="AV142" s="41">
        <f t="shared" ca="1" si="26"/>
        <v>-1.5223486302824147E-2</v>
      </c>
      <c r="AW142" s="41">
        <f t="shared" si="26"/>
        <v>0</v>
      </c>
      <c r="AX142" s="41">
        <f t="shared" si="26"/>
        <v>0</v>
      </c>
      <c r="AY142" s="41">
        <f t="shared" ca="1" si="26"/>
        <v>-4.7808295262781764</v>
      </c>
      <c r="AZ142" s="41">
        <f t="shared" si="26"/>
        <v>0</v>
      </c>
      <c r="BA142" s="41">
        <f t="shared" si="26"/>
        <v>0</v>
      </c>
      <c r="BB142" s="41">
        <f t="shared" si="26"/>
        <v>0</v>
      </c>
      <c r="BC142" s="41">
        <f t="shared" si="27"/>
        <v>0</v>
      </c>
      <c r="BD142" s="41">
        <f t="shared" si="27"/>
        <v>0</v>
      </c>
      <c r="BE142" s="41">
        <f t="shared" si="27"/>
        <v>0</v>
      </c>
      <c r="BF142" s="41">
        <f t="shared" si="27"/>
        <v>0</v>
      </c>
      <c r="BG142" s="41">
        <f t="shared" si="27"/>
        <v>0</v>
      </c>
      <c r="BH142" s="41">
        <f t="shared" si="27"/>
        <v>0</v>
      </c>
      <c r="BI142" s="41">
        <f t="shared" si="27"/>
        <v>0</v>
      </c>
      <c r="BJ142" s="41">
        <f t="shared" si="27"/>
        <v>0</v>
      </c>
      <c r="BK142" s="41">
        <f t="shared" si="27"/>
        <v>0</v>
      </c>
      <c r="BL142" s="41">
        <f t="shared" si="27"/>
        <v>0</v>
      </c>
      <c r="BM142" s="41">
        <f t="shared" si="28"/>
        <v>0</v>
      </c>
      <c r="BN142" s="41">
        <f t="shared" si="28"/>
        <v>0</v>
      </c>
      <c r="BO142" s="41">
        <f t="shared" si="28"/>
        <v>0</v>
      </c>
      <c r="BP142" s="41">
        <f t="shared" si="28"/>
        <v>0</v>
      </c>
      <c r="BQ142" s="41">
        <f t="shared" si="28"/>
        <v>0</v>
      </c>
      <c r="BR142" s="41">
        <f t="shared" si="28"/>
        <v>0</v>
      </c>
      <c r="BS142" s="41">
        <f t="shared" si="28"/>
        <v>0</v>
      </c>
      <c r="BT142" s="41">
        <f t="shared" si="28"/>
        <v>0</v>
      </c>
      <c r="BU142" s="41">
        <f t="shared" si="28"/>
        <v>0</v>
      </c>
      <c r="BV142" s="41">
        <f t="shared" si="28"/>
        <v>0</v>
      </c>
      <c r="BW142" s="41">
        <f t="shared" si="28"/>
        <v>0</v>
      </c>
      <c r="BX142" s="41">
        <f t="shared" si="28"/>
        <v>0</v>
      </c>
      <c r="BY142" s="41">
        <f t="shared" si="28"/>
        <v>0</v>
      </c>
      <c r="BZ142" s="41">
        <f t="shared" si="28"/>
        <v>0</v>
      </c>
      <c r="CA142" s="41">
        <f t="shared" si="28"/>
        <v>0</v>
      </c>
      <c r="CB142" s="44"/>
      <c r="CC142" s="41">
        <f t="shared" ca="1" si="30"/>
        <v>-4.7808545374881151</v>
      </c>
      <c r="CD142" s="44"/>
    </row>
    <row r="143" spans="1:82">
      <c r="A143" s="41">
        <v>7</v>
      </c>
      <c r="B143" s="4" t="s">
        <v>56</v>
      </c>
      <c r="C143" s="41">
        <f>+I137</f>
        <v>0</v>
      </c>
      <c r="D143" s="41">
        <f>+I138</f>
        <v>0</v>
      </c>
      <c r="E143" s="41">
        <f>+I139</f>
        <v>0</v>
      </c>
      <c r="F143" s="41">
        <f>+I140</f>
        <v>0</v>
      </c>
      <c r="G143" s="41">
        <f>+I141</f>
        <v>0</v>
      </c>
      <c r="H143" s="41">
        <f>+I142</f>
        <v>0</v>
      </c>
      <c r="I143" s="41">
        <v>0</v>
      </c>
      <c r="J143" s="7">
        <v>0</v>
      </c>
      <c r="O143">
        <v>0</v>
      </c>
      <c r="S143">
        <v>0</v>
      </c>
      <c r="T143">
        <v>0</v>
      </c>
      <c r="V143" s="6"/>
      <c r="W143" s="6"/>
      <c r="X143" s="6"/>
      <c r="Y143" s="6"/>
      <c r="Z143" s="17">
        <v>0</v>
      </c>
      <c r="AA143" s="6"/>
      <c r="AB143" s="6"/>
      <c r="AC143" s="6"/>
      <c r="AD143" s="6"/>
      <c r="AE143" s="6"/>
      <c r="AF143" s="6"/>
      <c r="AG143" s="6"/>
      <c r="AH143" s="6"/>
      <c r="AI143" s="6"/>
      <c r="AJ143" s="6"/>
      <c r="AK143" s="21"/>
      <c r="AL143" s="2">
        <v>7</v>
      </c>
      <c r="AM143" s="2">
        <f t="shared" si="29"/>
        <v>0</v>
      </c>
      <c r="AS143" s="41">
        <f t="shared" ca="1" si="26"/>
        <v>0.57296762308840909</v>
      </c>
      <c r="AT143" s="41">
        <f t="shared" ca="1" si="26"/>
        <v>0.17448551485285221</v>
      </c>
      <c r="AU143" s="41">
        <f t="shared" ca="1" si="26"/>
        <v>-0.54118049959850767</v>
      </c>
      <c r="AV143" s="41">
        <f t="shared" ca="1" si="26"/>
        <v>-0.53976915469278552</v>
      </c>
      <c r="AW143" s="41">
        <f t="shared" ca="1" si="26"/>
        <v>-0.5413497627321433</v>
      </c>
      <c r="AX143" s="41">
        <f t="shared" ca="1" si="26"/>
        <v>-0.5413497627321433</v>
      </c>
      <c r="AY143" s="41">
        <f t="shared" si="26"/>
        <v>0</v>
      </c>
      <c r="AZ143" s="41">
        <f t="shared" si="26"/>
        <v>0</v>
      </c>
      <c r="BA143" s="41">
        <f t="shared" si="26"/>
        <v>0</v>
      </c>
      <c r="BB143" s="41">
        <f t="shared" si="26"/>
        <v>0</v>
      </c>
      <c r="BC143" s="41">
        <f t="shared" si="27"/>
        <v>0</v>
      </c>
      <c r="BD143" s="41">
        <f t="shared" si="27"/>
        <v>0</v>
      </c>
      <c r="BE143" s="41">
        <f t="shared" si="27"/>
        <v>0</v>
      </c>
      <c r="BF143" s="41">
        <f t="shared" si="27"/>
        <v>0</v>
      </c>
      <c r="BG143" s="41">
        <f t="shared" si="27"/>
        <v>0</v>
      </c>
      <c r="BH143" s="41">
        <f t="shared" si="27"/>
        <v>0</v>
      </c>
      <c r="BI143" s="41">
        <f t="shared" si="27"/>
        <v>0</v>
      </c>
      <c r="BJ143" s="41">
        <f t="shared" si="27"/>
        <v>0</v>
      </c>
      <c r="BK143" s="41">
        <f t="shared" si="27"/>
        <v>0</v>
      </c>
      <c r="BL143" s="41">
        <f t="shared" si="27"/>
        <v>0</v>
      </c>
      <c r="BM143" s="41">
        <f t="shared" si="28"/>
        <v>0</v>
      </c>
      <c r="BN143" s="41">
        <f t="shared" si="28"/>
        <v>0</v>
      </c>
      <c r="BO143" s="41">
        <f t="shared" si="28"/>
        <v>0</v>
      </c>
      <c r="BP143" s="41">
        <f t="shared" si="28"/>
        <v>0</v>
      </c>
      <c r="BQ143" s="41">
        <f t="shared" si="28"/>
        <v>0</v>
      </c>
      <c r="BR143" s="41">
        <f t="shared" si="28"/>
        <v>0</v>
      </c>
      <c r="BS143" s="41">
        <f t="shared" si="28"/>
        <v>0</v>
      </c>
      <c r="BT143" s="41">
        <f t="shared" si="28"/>
        <v>0</v>
      </c>
      <c r="BU143" s="41">
        <f t="shared" si="28"/>
        <v>0</v>
      </c>
      <c r="BV143" s="41">
        <f t="shared" si="28"/>
        <v>0</v>
      </c>
      <c r="BW143" s="41">
        <f t="shared" si="28"/>
        <v>0</v>
      </c>
      <c r="BX143" s="41">
        <f t="shared" si="28"/>
        <v>0</v>
      </c>
      <c r="BY143" s="41">
        <f t="shared" si="28"/>
        <v>0</v>
      </c>
      <c r="BZ143" s="41">
        <f t="shared" si="28"/>
        <v>0</v>
      </c>
      <c r="CA143" s="41">
        <f t="shared" si="28"/>
        <v>0</v>
      </c>
      <c r="CB143" s="44"/>
      <c r="CC143" s="41">
        <f t="shared" ca="1" si="30"/>
        <v>-1.4161960418143185</v>
      </c>
      <c r="CD143" s="44"/>
    </row>
    <row r="144" spans="1:82">
      <c r="A144" s="41">
        <v>8</v>
      </c>
      <c r="B144" s="4" t="s">
        <v>56</v>
      </c>
      <c r="C144" s="41">
        <f>+J137</f>
        <v>0</v>
      </c>
      <c r="D144" s="41">
        <f>+J138</f>
        <v>0</v>
      </c>
      <c r="E144" s="41">
        <f>+J139</f>
        <v>0</v>
      </c>
      <c r="F144" s="41">
        <f>+J140</f>
        <v>0</v>
      </c>
      <c r="G144" s="41">
        <f>+J141</f>
        <v>0</v>
      </c>
      <c r="H144" s="41">
        <f>+J142</f>
        <v>0</v>
      </c>
      <c r="I144" s="41">
        <f>+J143</f>
        <v>0</v>
      </c>
      <c r="J144" s="41">
        <v>0</v>
      </c>
      <c r="K144" s="7">
        <v>0</v>
      </c>
      <c r="P144">
        <v>0</v>
      </c>
      <c r="V144" s="6"/>
      <c r="W144" s="6"/>
      <c r="X144" s="6"/>
      <c r="Y144" s="6"/>
      <c r="Z144" s="17"/>
      <c r="AA144" s="6">
        <v>0</v>
      </c>
      <c r="AB144" s="6"/>
      <c r="AC144" s="6"/>
      <c r="AD144" s="6"/>
      <c r="AE144" s="6"/>
      <c r="AF144" s="6"/>
      <c r="AG144" s="6"/>
      <c r="AH144" s="6"/>
      <c r="AI144" s="6"/>
      <c r="AJ144" s="6"/>
      <c r="AK144" s="21"/>
      <c r="AL144" s="2">
        <v>8</v>
      </c>
      <c r="AM144" s="2">
        <f t="shared" si="29"/>
        <v>0</v>
      </c>
      <c r="AS144" s="41">
        <f t="shared" si="26"/>
        <v>0</v>
      </c>
      <c r="AT144" s="41">
        <f t="shared" si="26"/>
        <v>0</v>
      </c>
      <c r="AU144" s="41">
        <f t="shared" si="26"/>
        <v>0</v>
      </c>
      <c r="AV144" s="41">
        <f t="shared" si="26"/>
        <v>0</v>
      </c>
      <c r="AW144" s="41">
        <f t="shared" si="26"/>
        <v>0</v>
      </c>
      <c r="AX144" s="41">
        <f t="shared" si="26"/>
        <v>0</v>
      </c>
      <c r="AY144" s="41">
        <f t="shared" si="26"/>
        <v>0</v>
      </c>
      <c r="AZ144" s="41">
        <f t="shared" si="26"/>
        <v>0</v>
      </c>
      <c r="BA144" s="41">
        <f t="shared" si="26"/>
        <v>0</v>
      </c>
      <c r="BB144" s="41">
        <f t="shared" si="26"/>
        <v>0</v>
      </c>
      <c r="BC144" s="41">
        <f t="shared" si="27"/>
        <v>0</v>
      </c>
      <c r="BD144" s="41">
        <f t="shared" si="27"/>
        <v>0</v>
      </c>
      <c r="BE144" s="41">
        <f t="shared" si="27"/>
        <v>0</v>
      </c>
      <c r="BF144" s="41">
        <f t="shared" si="27"/>
        <v>0</v>
      </c>
      <c r="BG144" s="41">
        <f t="shared" si="27"/>
        <v>0</v>
      </c>
      <c r="BH144" s="41">
        <f t="shared" si="27"/>
        <v>0</v>
      </c>
      <c r="BI144" s="41">
        <f t="shared" si="27"/>
        <v>0</v>
      </c>
      <c r="BJ144" s="41">
        <f t="shared" si="27"/>
        <v>0</v>
      </c>
      <c r="BK144" s="41">
        <f t="shared" si="27"/>
        <v>0</v>
      </c>
      <c r="BL144" s="41">
        <f t="shared" si="27"/>
        <v>0</v>
      </c>
      <c r="BM144" s="41">
        <f t="shared" si="28"/>
        <v>0</v>
      </c>
      <c r="BN144" s="41">
        <f t="shared" si="28"/>
        <v>0</v>
      </c>
      <c r="BO144" s="41">
        <f t="shared" si="28"/>
        <v>0</v>
      </c>
      <c r="BP144" s="41">
        <f t="shared" si="28"/>
        <v>0</v>
      </c>
      <c r="BQ144" s="41">
        <f t="shared" si="28"/>
        <v>0</v>
      </c>
      <c r="BR144" s="41">
        <f t="shared" si="28"/>
        <v>0</v>
      </c>
      <c r="BS144" s="41">
        <f t="shared" si="28"/>
        <v>0</v>
      </c>
      <c r="BT144" s="41">
        <f t="shared" si="28"/>
        <v>0</v>
      </c>
      <c r="BU144" s="41">
        <f t="shared" si="28"/>
        <v>0</v>
      </c>
      <c r="BV144" s="41">
        <f t="shared" si="28"/>
        <v>0</v>
      </c>
      <c r="BW144" s="41">
        <f t="shared" si="28"/>
        <v>0</v>
      </c>
      <c r="BX144" s="41">
        <f t="shared" si="28"/>
        <v>0</v>
      </c>
      <c r="BY144" s="41">
        <f t="shared" si="28"/>
        <v>0</v>
      </c>
      <c r="BZ144" s="41">
        <f t="shared" si="28"/>
        <v>0</v>
      </c>
      <c r="CA144" s="41">
        <f t="shared" si="28"/>
        <v>0</v>
      </c>
      <c r="CB144" s="44"/>
      <c r="CC144" s="41">
        <f t="shared" si="30"/>
        <v>0</v>
      </c>
      <c r="CD144" s="44"/>
    </row>
    <row r="145" spans="1:82">
      <c r="A145" s="41">
        <v>9</v>
      </c>
      <c r="B145" s="4" t="s">
        <v>56</v>
      </c>
      <c r="C145" s="41">
        <f>+K137</f>
        <v>0</v>
      </c>
      <c r="D145" s="41">
        <f>+K138</f>
        <v>0</v>
      </c>
      <c r="E145" s="41">
        <f>+K139</f>
        <v>0</v>
      </c>
      <c r="F145" s="41">
        <f>+K140</f>
        <v>0</v>
      </c>
      <c r="G145" s="41">
        <f>+K141</f>
        <v>0</v>
      </c>
      <c r="H145" s="41">
        <f>+K142</f>
        <v>0</v>
      </c>
      <c r="I145" s="41">
        <f>+K143</f>
        <v>0</v>
      </c>
      <c r="J145" s="41">
        <f>+K144</f>
        <v>0</v>
      </c>
      <c r="K145" s="41">
        <v>0</v>
      </c>
      <c r="L145" s="7">
        <v>0</v>
      </c>
      <c r="Q145">
        <v>0</v>
      </c>
      <c r="U145">
        <v>0</v>
      </c>
      <c r="V145" s="6"/>
      <c r="W145" s="6"/>
      <c r="X145" s="6"/>
      <c r="Y145" s="6"/>
      <c r="Z145" s="17"/>
      <c r="AA145" s="6"/>
      <c r="AB145" s="6">
        <v>0</v>
      </c>
      <c r="AC145" s="6"/>
      <c r="AD145" s="6"/>
      <c r="AE145" s="6"/>
      <c r="AF145" s="6"/>
      <c r="AG145" s="6"/>
      <c r="AH145" s="6"/>
      <c r="AI145" s="6"/>
      <c r="AJ145" s="6"/>
      <c r="AK145" s="21"/>
      <c r="AL145" s="2">
        <v>9</v>
      </c>
      <c r="AM145" s="2">
        <f t="shared" si="29"/>
        <v>0</v>
      </c>
      <c r="AS145" s="41">
        <f t="shared" si="26"/>
        <v>0</v>
      </c>
      <c r="AT145" s="41">
        <f t="shared" si="26"/>
        <v>0</v>
      </c>
      <c r="AU145" s="41">
        <f t="shared" si="26"/>
        <v>0</v>
      </c>
      <c r="AV145" s="41">
        <f t="shared" si="26"/>
        <v>0</v>
      </c>
      <c r="AW145" s="41">
        <f t="shared" si="26"/>
        <v>0</v>
      </c>
      <c r="AX145" s="41">
        <f t="shared" si="26"/>
        <v>0</v>
      </c>
      <c r="AY145" s="41">
        <f t="shared" si="26"/>
        <v>0</v>
      </c>
      <c r="AZ145" s="41">
        <f t="shared" si="26"/>
        <v>0</v>
      </c>
      <c r="BA145" s="41">
        <f t="shared" si="26"/>
        <v>0</v>
      </c>
      <c r="BB145" s="41">
        <f t="shared" si="26"/>
        <v>0</v>
      </c>
      <c r="BC145" s="41">
        <f t="shared" si="27"/>
        <v>0</v>
      </c>
      <c r="BD145" s="41">
        <f t="shared" si="27"/>
        <v>0</v>
      </c>
      <c r="BE145" s="41">
        <f t="shared" si="27"/>
        <v>0</v>
      </c>
      <c r="BF145" s="41">
        <f t="shared" si="27"/>
        <v>0</v>
      </c>
      <c r="BG145" s="41">
        <f t="shared" si="27"/>
        <v>0</v>
      </c>
      <c r="BH145" s="41">
        <f t="shared" si="27"/>
        <v>0</v>
      </c>
      <c r="BI145" s="41">
        <f t="shared" si="27"/>
        <v>0</v>
      </c>
      <c r="BJ145" s="41">
        <f t="shared" si="27"/>
        <v>0</v>
      </c>
      <c r="BK145" s="41">
        <f t="shared" si="27"/>
        <v>0</v>
      </c>
      <c r="BL145" s="41">
        <f t="shared" si="27"/>
        <v>0</v>
      </c>
      <c r="BM145" s="41">
        <f t="shared" si="28"/>
        <v>0</v>
      </c>
      <c r="BN145" s="41">
        <f t="shared" si="28"/>
        <v>0</v>
      </c>
      <c r="BO145" s="41">
        <f t="shared" si="28"/>
        <v>0</v>
      </c>
      <c r="BP145" s="41">
        <f t="shared" si="28"/>
        <v>0</v>
      </c>
      <c r="BQ145" s="41">
        <f t="shared" si="28"/>
        <v>0</v>
      </c>
      <c r="BR145" s="41">
        <f t="shared" si="28"/>
        <v>0</v>
      </c>
      <c r="BS145" s="41">
        <f t="shared" si="28"/>
        <v>0</v>
      </c>
      <c r="BT145" s="41">
        <f t="shared" si="28"/>
        <v>0</v>
      </c>
      <c r="BU145" s="41">
        <f t="shared" si="28"/>
        <v>0</v>
      </c>
      <c r="BV145" s="41">
        <f t="shared" si="28"/>
        <v>0</v>
      </c>
      <c r="BW145" s="41">
        <f t="shared" si="28"/>
        <v>0</v>
      </c>
      <c r="BX145" s="41">
        <f t="shared" si="28"/>
        <v>0</v>
      </c>
      <c r="BY145" s="41">
        <f t="shared" si="28"/>
        <v>0</v>
      </c>
      <c r="BZ145" s="41">
        <f t="shared" si="28"/>
        <v>0</v>
      </c>
      <c r="CA145" s="41">
        <f t="shared" si="28"/>
        <v>0</v>
      </c>
      <c r="CB145" s="44"/>
      <c r="CC145" s="41">
        <f t="shared" si="30"/>
        <v>0</v>
      </c>
      <c r="CD145" s="44"/>
    </row>
    <row r="146" spans="1:82">
      <c r="A146" s="41">
        <v>10</v>
      </c>
      <c r="B146" s="4" t="s">
        <v>56</v>
      </c>
      <c r="C146" s="41">
        <f>+L137</f>
        <v>0</v>
      </c>
      <c r="D146" s="41">
        <f>+L138</f>
        <v>0</v>
      </c>
      <c r="E146" s="41">
        <f>+L139</f>
        <v>0</v>
      </c>
      <c r="F146" s="41">
        <f>+L140</f>
        <v>0</v>
      </c>
      <c r="G146" s="41">
        <f>+L141</f>
        <v>0</v>
      </c>
      <c r="H146" s="41">
        <f>+L142</f>
        <v>0</v>
      </c>
      <c r="I146" s="41">
        <f>+L143</f>
        <v>0</v>
      </c>
      <c r="J146" s="41">
        <f>+L144</f>
        <v>0</v>
      </c>
      <c r="K146" s="41">
        <f>+L145</f>
        <v>0</v>
      </c>
      <c r="L146" s="41">
        <v>0</v>
      </c>
      <c r="M146" s="7">
        <v>0</v>
      </c>
      <c r="R146">
        <v>0</v>
      </c>
      <c r="V146" s="6">
        <v>0</v>
      </c>
      <c r="W146" s="6"/>
      <c r="X146" s="6"/>
      <c r="Y146" s="6"/>
      <c r="Z146" s="17"/>
      <c r="AA146" s="6"/>
      <c r="AB146" s="6"/>
      <c r="AC146" s="6">
        <v>0</v>
      </c>
      <c r="AD146" s="6">
        <v>0</v>
      </c>
      <c r="AE146" s="6"/>
      <c r="AF146" s="6"/>
      <c r="AG146" s="6"/>
      <c r="AH146" s="6"/>
      <c r="AI146" s="6"/>
      <c r="AJ146" s="6"/>
      <c r="AK146" s="21"/>
      <c r="AL146" s="2">
        <v>10</v>
      </c>
      <c r="AM146" s="2">
        <f t="shared" si="29"/>
        <v>0</v>
      </c>
      <c r="AS146" s="41">
        <f t="shared" si="26"/>
        <v>0</v>
      </c>
      <c r="AT146" s="41">
        <f t="shared" si="26"/>
        <v>0</v>
      </c>
      <c r="AU146" s="41">
        <f t="shared" si="26"/>
        <v>0</v>
      </c>
      <c r="AV146" s="41">
        <f t="shared" si="26"/>
        <v>0</v>
      </c>
      <c r="AW146" s="41">
        <f t="shared" si="26"/>
        <v>0</v>
      </c>
      <c r="AX146" s="41">
        <f t="shared" si="26"/>
        <v>0</v>
      </c>
      <c r="AY146" s="41">
        <f t="shared" si="26"/>
        <v>0</v>
      </c>
      <c r="AZ146" s="41">
        <f t="shared" si="26"/>
        <v>0</v>
      </c>
      <c r="BA146" s="41">
        <f t="shared" si="26"/>
        <v>0</v>
      </c>
      <c r="BB146" s="41">
        <f t="shared" si="26"/>
        <v>0</v>
      </c>
      <c r="BC146" s="41">
        <f t="shared" si="27"/>
        <v>0</v>
      </c>
      <c r="BD146" s="41">
        <f t="shared" si="27"/>
        <v>0</v>
      </c>
      <c r="BE146" s="41">
        <f t="shared" si="27"/>
        <v>0</v>
      </c>
      <c r="BF146" s="41">
        <f t="shared" si="27"/>
        <v>0</v>
      </c>
      <c r="BG146" s="41">
        <f t="shared" si="27"/>
        <v>0</v>
      </c>
      <c r="BH146" s="41">
        <f t="shared" si="27"/>
        <v>0</v>
      </c>
      <c r="BI146" s="41">
        <f t="shared" si="27"/>
        <v>0</v>
      </c>
      <c r="BJ146" s="41">
        <f t="shared" si="27"/>
        <v>0</v>
      </c>
      <c r="BK146" s="41">
        <f t="shared" si="27"/>
        <v>0</v>
      </c>
      <c r="BL146" s="41">
        <f t="shared" si="27"/>
        <v>0</v>
      </c>
      <c r="BM146" s="41">
        <f t="shared" si="28"/>
        <v>0</v>
      </c>
      <c r="BN146" s="41">
        <f t="shared" si="28"/>
        <v>0</v>
      </c>
      <c r="BO146" s="41">
        <f t="shared" si="28"/>
        <v>0</v>
      </c>
      <c r="BP146" s="41">
        <f t="shared" si="28"/>
        <v>0</v>
      </c>
      <c r="BQ146" s="41">
        <f t="shared" si="28"/>
        <v>0</v>
      </c>
      <c r="BR146" s="41">
        <f t="shared" si="28"/>
        <v>0</v>
      </c>
      <c r="BS146" s="41">
        <f t="shared" si="28"/>
        <v>0</v>
      </c>
      <c r="BT146" s="41">
        <f t="shared" si="28"/>
        <v>0</v>
      </c>
      <c r="BU146" s="41">
        <f t="shared" si="28"/>
        <v>0</v>
      </c>
      <c r="BV146" s="41">
        <f t="shared" si="28"/>
        <v>0</v>
      </c>
      <c r="BW146" s="41">
        <f t="shared" si="28"/>
        <v>0</v>
      </c>
      <c r="BX146" s="41">
        <f t="shared" si="28"/>
        <v>0</v>
      </c>
      <c r="BY146" s="41">
        <f t="shared" si="28"/>
        <v>0</v>
      </c>
      <c r="BZ146" s="41">
        <f t="shared" si="28"/>
        <v>0</v>
      </c>
      <c r="CA146" s="41">
        <f t="shared" si="28"/>
        <v>0</v>
      </c>
      <c r="CB146" s="44"/>
      <c r="CC146" s="41">
        <f t="shared" si="30"/>
        <v>0</v>
      </c>
      <c r="CD146" s="44"/>
    </row>
    <row r="147" spans="1:82">
      <c r="A147" s="41">
        <v>11</v>
      </c>
      <c r="B147" s="4" t="s">
        <v>56</v>
      </c>
      <c r="C147" s="41">
        <f>M137</f>
        <v>0</v>
      </c>
      <c r="D147" s="41">
        <f>M138</f>
        <v>0</v>
      </c>
      <c r="E147" s="41">
        <f>M139</f>
        <v>0</v>
      </c>
      <c r="F147" s="41">
        <f>M140</f>
        <v>0</v>
      </c>
      <c r="G147" s="41">
        <f>M141</f>
        <v>0</v>
      </c>
      <c r="H147" s="41">
        <f>M142</f>
        <v>0</v>
      </c>
      <c r="I147" s="41">
        <f>M143</f>
        <v>0</v>
      </c>
      <c r="J147" s="41">
        <f>M144</f>
        <v>0</v>
      </c>
      <c r="K147" s="41">
        <f>M145</f>
        <v>0</v>
      </c>
      <c r="L147" s="41">
        <f>M146</f>
        <v>0</v>
      </c>
      <c r="M147" s="41">
        <v>0</v>
      </c>
      <c r="N147" s="7">
        <v>0</v>
      </c>
      <c r="O147" s="2">
        <v>0</v>
      </c>
      <c r="R147">
        <v>0</v>
      </c>
      <c r="S147">
        <v>0</v>
      </c>
      <c r="V147" s="6"/>
      <c r="W147" s="6">
        <v>0</v>
      </c>
      <c r="X147" s="6">
        <v>0</v>
      </c>
      <c r="Y147" s="6"/>
      <c r="Z147" s="17"/>
      <c r="AA147" s="6"/>
      <c r="AB147" s="6"/>
      <c r="AC147" s="6"/>
      <c r="AD147" s="6"/>
      <c r="AE147" s="6"/>
      <c r="AF147" s="6">
        <v>0</v>
      </c>
      <c r="AG147" s="6"/>
      <c r="AH147" s="6"/>
      <c r="AI147" s="6"/>
      <c r="AJ147" s="6"/>
      <c r="AK147" s="21"/>
      <c r="AL147" s="2">
        <v>11</v>
      </c>
      <c r="AM147" s="2">
        <f t="shared" si="29"/>
        <v>0</v>
      </c>
      <c r="AS147" s="41">
        <f t="shared" si="26"/>
        <v>0</v>
      </c>
      <c r="AT147" s="41">
        <f t="shared" si="26"/>
        <v>0</v>
      </c>
      <c r="AU147" s="41">
        <f t="shared" si="26"/>
        <v>0</v>
      </c>
      <c r="AV147" s="41">
        <f t="shared" si="26"/>
        <v>0</v>
      </c>
      <c r="AW147" s="41">
        <f t="shared" si="26"/>
        <v>0</v>
      </c>
      <c r="AX147" s="41">
        <f t="shared" si="26"/>
        <v>0</v>
      </c>
      <c r="AY147" s="41">
        <f t="shared" si="26"/>
        <v>0</v>
      </c>
      <c r="AZ147" s="41">
        <f t="shared" si="26"/>
        <v>0</v>
      </c>
      <c r="BA147" s="41">
        <f t="shared" si="26"/>
        <v>0</v>
      </c>
      <c r="BB147" s="41">
        <f t="shared" si="26"/>
        <v>0</v>
      </c>
      <c r="BC147" s="41">
        <f t="shared" si="27"/>
        <v>0</v>
      </c>
      <c r="BD147" s="41">
        <f t="shared" si="27"/>
        <v>0</v>
      </c>
      <c r="BE147" s="41">
        <f t="shared" si="27"/>
        <v>0</v>
      </c>
      <c r="BF147" s="41">
        <f t="shared" si="27"/>
        <v>0</v>
      </c>
      <c r="BG147" s="41">
        <f t="shared" si="27"/>
        <v>0</v>
      </c>
      <c r="BH147" s="41">
        <f t="shared" si="27"/>
        <v>0</v>
      </c>
      <c r="BI147" s="41">
        <f t="shared" si="27"/>
        <v>0</v>
      </c>
      <c r="BJ147" s="41">
        <f t="shared" si="27"/>
        <v>0</v>
      </c>
      <c r="BK147" s="41">
        <f t="shared" si="27"/>
        <v>0</v>
      </c>
      <c r="BL147" s="41">
        <f t="shared" si="27"/>
        <v>0</v>
      </c>
      <c r="BM147" s="41">
        <f t="shared" si="28"/>
        <v>0</v>
      </c>
      <c r="BN147" s="41">
        <f t="shared" si="28"/>
        <v>0</v>
      </c>
      <c r="BO147" s="41">
        <f t="shared" si="28"/>
        <v>0</v>
      </c>
      <c r="BP147" s="41">
        <f t="shared" si="28"/>
        <v>0</v>
      </c>
      <c r="BQ147" s="41">
        <f t="shared" si="28"/>
        <v>0</v>
      </c>
      <c r="BR147" s="41">
        <f t="shared" si="28"/>
        <v>0</v>
      </c>
      <c r="BS147" s="41">
        <f t="shared" si="28"/>
        <v>0</v>
      </c>
      <c r="BT147" s="41">
        <f t="shared" si="28"/>
        <v>0</v>
      </c>
      <c r="BU147" s="41">
        <f t="shared" si="28"/>
        <v>0</v>
      </c>
      <c r="BV147" s="41">
        <f t="shared" si="28"/>
        <v>0</v>
      </c>
      <c r="BW147" s="41">
        <f t="shared" si="28"/>
        <v>0</v>
      </c>
      <c r="BX147" s="41">
        <f t="shared" si="28"/>
        <v>0</v>
      </c>
      <c r="BY147" s="41">
        <f t="shared" si="28"/>
        <v>0</v>
      </c>
      <c r="BZ147" s="41">
        <f t="shared" si="28"/>
        <v>0</v>
      </c>
      <c r="CA147" s="41">
        <f t="shared" si="28"/>
        <v>0</v>
      </c>
      <c r="CB147" s="44"/>
      <c r="CC147" s="41">
        <f t="shared" si="30"/>
        <v>0</v>
      </c>
      <c r="CD147" s="44"/>
    </row>
    <row r="148" spans="1:82">
      <c r="A148" s="41">
        <v>12</v>
      </c>
      <c r="B148" s="4" t="s">
        <v>56</v>
      </c>
      <c r="C148" s="41">
        <f>N137</f>
        <v>0</v>
      </c>
      <c r="D148" s="41">
        <f>N138</f>
        <v>0</v>
      </c>
      <c r="E148" s="41">
        <f>N139</f>
        <v>0</v>
      </c>
      <c r="F148" s="41">
        <f>N140</f>
        <v>0</v>
      </c>
      <c r="G148" s="41">
        <f>N141</f>
        <v>0</v>
      </c>
      <c r="H148" s="41">
        <f>N142</f>
        <v>0</v>
      </c>
      <c r="I148" s="41">
        <f>N143</f>
        <v>0</v>
      </c>
      <c r="J148" s="41">
        <f>N144</f>
        <v>0</v>
      </c>
      <c r="K148" s="41">
        <f>N145</f>
        <v>0</v>
      </c>
      <c r="L148" s="41">
        <f>N146</f>
        <v>0</v>
      </c>
      <c r="M148" s="41">
        <f>N147</f>
        <v>0</v>
      </c>
      <c r="N148" s="44"/>
      <c r="O148" s="7">
        <v>0</v>
      </c>
      <c r="S148">
        <v>0</v>
      </c>
      <c r="T148">
        <v>0</v>
      </c>
      <c r="V148" s="6"/>
      <c r="W148" s="6"/>
      <c r="X148" s="6"/>
      <c r="Y148" s="6"/>
      <c r="Z148" s="17"/>
      <c r="AA148" s="6"/>
      <c r="AB148" s="6"/>
      <c r="AC148" s="6"/>
      <c r="AD148" s="6"/>
      <c r="AE148" s="6"/>
      <c r="AF148" s="6"/>
      <c r="AG148" s="6"/>
      <c r="AH148" s="6"/>
      <c r="AI148" s="6"/>
      <c r="AJ148" s="6"/>
      <c r="AK148" s="21"/>
      <c r="AL148" s="2">
        <v>12</v>
      </c>
      <c r="AM148" s="2">
        <f t="shared" si="29"/>
        <v>0</v>
      </c>
      <c r="AS148" s="41">
        <f t="shared" si="26"/>
        <v>0</v>
      </c>
      <c r="AT148" s="41">
        <f t="shared" si="26"/>
        <v>0</v>
      </c>
      <c r="AU148" s="41">
        <f t="shared" si="26"/>
        <v>0</v>
      </c>
      <c r="AV148" s="41">
        <f t="shared" si="26"/>
        <v>0</v>
      </c>
      <c r="AW148" s="41">
        <f t="shared" si="26"/>
        <v>0</v>
      </c>
      <c r="AX148" s="41">
        <f t="shared" si="26"/>
        <v>0</v>
      </c>
      <c r="AY148" s="41">
        <f t="shared" si="26"/>
        <v>0</v>
      </c>
      <c r="AZ148" s="41">
        <f t="shared" si="26"/>
        <v>0</v>
      </c>
      <c r="BA148" s="41">
        <f t="shared" si="26"/>
        <v>0</v>
      </c>
      <c r="BB148" s="41">
        <f t="shared" si="26"/>
        <v>0</v>
      </c>
      <c r="BC148" s="41">
        <f t="shared" si="27"/>
        <v>0</v>
      </c>
      <c r="BD148" s="41">
        <f t="shared" si="27"/>
        <v>0</v>
      </c>
      <c r="BE148" s="41">
        <f t="shared" si="27"/>
        <v>0</v>
      </c>
      <c r="BF148" s="41">
        <f t="shared" si="27"/>
        <v>0</v>
      </c>
      <c r="BG148" s="41">
        <f t="shared" si="27"/>
        <v>0</v>
      </c>
      <c r="BH148" s="41">
        <f t="shared" si="27"/>
        <v>0</v>
      </c>
      <c r="BI148" s="41">
        <f t="shared" si="27"/>
        <v>0</v>
      </c>
      <c r="BJ148" s="41">
        <f t="shared" si="27"/>
        <v>0</v>
      </c>
      <c r="BK148" s="41">
        <f t="shared" si="27"/>
        <v>0</v>
      </c>
      <c r="BL148" s="41">
        <f t="shared" si="27"/>
        <v>0</v>
      </c>
      <c r="BM148" s="41">
        <f t="shared" si="28"/>
        <v>0</v>
      </c>
      <c r="BN148" s="41">
        <f t="shared" si="28"/>
        <v>0</v>
      </c>
      <c r="BO148" s="41">
        <f t="shared" si="28"/>
        <v>0</v>
      </c>
      <c r="BP148" s="41">
        <f t="shared" si="28"/>
        <v>0</v>
      </c>
      <c r="BQ148" s="41">
        <f t="shared" si="28"/>
        <v>0</v>
      </c>
      <c r="BR148" s="41">
        <f t="shared" si="28"/>
        <v>0</v>
      </c>
      <c r="BS148" s="41">
        <f t="shared" si="28"/>
        <v>0</v>
      </c>
      <c r="BT148" s="41">
        <f t="shared" si="28"/>
        <v>0</v>
      </c>
      <c r="BU148" s="41">
        <f t="shared" si="28"/>
        <v>0</v>
      </c>
      <c r="BV148" s="41">
        <f t="shared" si="28"/>
        <v>0</v>
      </c>
      <c r="BW148" s="41">
        <f t="shared" si="28"/>
        <v>0</v>
      </c>
      <c r="BX148" s="41">
        <f t="shared" si="28"/>
        <v>0</v>
      </c>
      <c r="BY148" s="41">
        <f t="shared" si="28"/>
        <v>0</v>
      </c>
      <c r="BZ148" s="41">
        <f t="shared" si="28"/>
        <v>0</v>
      </c>
      <c r="CA148" s="41">
        <f t="shared" si="28"/>
        <v>0</v>
      </c>
      <c r="CB148" s="44"/>
      <c r="CC148" s="41">
        <f t="shared" si="30"/>
        <v>0</v>
      </c>
      <c r="CD148" s="44"/>
    </row>
    <row r="149" spans="1:82">
      <c r="A149" s="41">
        <v>13</v>
      </c>
      <c r="B149" s="4" t="s">
        <v>56</v>
      </c>
      <c r="C149" s="41">
        <f>O137</f>
        <v>0</v>
      </c>
      <c r="D149" s="41">
        <f>O138</f>
        <v>0</v>
      </c>
      <c r="E149" s="41">
        <f>O139</f>
        <v>0</v>
      </c>
      <c r="F149" s="41">
        <f>O140</f>
        <v>0</v>
      </c>
      <c r="G149" s="41">
        <f>O141</f>
        <v>0</v>
      </c>
      <c r="H149" s="41">
        <f>O142</f>
        <v>0</v>
      </c>
      <c r="I149" s="41">
        <f>O143</f>
        <v>0</v>
      </c>
      <c r="J149" s="41">
        <f>O144</f>
        <v>0</v>
      </c>
      <c r="K149" s="41">
        <f>O145</f>
        <v>0</v>
      </c>
      <c r="L149" s="41">
        <f>O146</f>
        <v>0</v>
      </c>
      <c r="M149" s="41">
        <f>O147</f>
        <v>0</v>
      </c>
      <c r="N149" s="41">
        <f>O148</f>
        <v>0</v>
      </c>
      <c r="O149" s="44"/>
      <c r="P149" s="7">
        <v>0</v>
      </c>
      <c r="T149">
        <v>0</v>
      </c>
      <c r="U149">
        <v>0</v>
      </c>
      <c r="V149" s="6"/>
      <c r="W149" s="6"/>
      <c r="X149" s="6"/>
      <c r="Y149" s="6"/>
      <c r="Z149" s="17"/>
      <c r="AA149" s="6">
        <v>0</v>
      </c>
      <c r="AB149" s="6"/>
      <c r="AC149" s="6"/>
      <c r="AD149" s="6"/>
      <c r="AE149" s="6"/>
      <c r="AF149" s="6"/>
      <c r="AG149" s="6"/>
      <c r="AH149" s="6"/>
      <c r="AI149" s="6"/>
      <c r="AJ149" s="6"/>
      <c r="AK149" s="21"/>
      <c r="AL149" s="2">
        <v>13</v>
      </c>
      <c r="AM149" s="2">
        <f t="shared" si="29"/>
        <v>0</v>
      </c>
      <c r="AS149" s="41">
        <f t="shared" si="26"/>
        <v>0</v>
      </c>
      <c r="AT149" s="41">
        <f t="shared" si="26"/>
        <v>0</v>
      </c>
      <c r="AU149" s="41">
        <f t="shared" si="26"/>
        <v>0</v>
      </c>
      <c r="AV149" s="41">
        <f t="shared" si="26"/>
        <v>0</v>
      </c>
      <c r="AW149" s="41">
        <f t="shared" si="26"/>
        <v>0</v>
      </c>
      <c r="AX149" s="41">
        <f t="shared" si="26"/>
        <v>0</v>
      </c>
      <c r="AY149" s="41">
        <f t="shared" si="26"/>
        <v>0</v>
      </c>
      <c r="AZ149" s="41">
        <f t="shared" si="26"/>
        <v>0</v>
      </c>
      <c r="BA149" s="41">
        <f t="shared" si="26"/>
        <v>0</v>
      </c>
      <c r="BB149" s="41">
        <f t="shared" si="26"/>
        <v>0</v>
      </c>
      <c r="BC149" s="41">
        <f t="shared" si="27"/>
        <v>0</v>
      </c>
      <c r="BD149" s="41">
        <f t="shared" si="27"/>
        <v>0</v>
      </c>
      <c r="BE149" s="41">
        <f t="shared" si="27"/>
        <v>0</v>
      </c>
      <c r="BF149" s="41">
        <f t="shared" si="27"/>
        <v>0</v>
      </c>
      <c r="BG149" s="41">
        <f t="shared" si="27"/>
        <v>0</v>
      </c>
      <c r="BH149" s="41">
        <f t="shared" si="27"/>
        <v>0</v>
      </c>
      <c r="BI149" s="41">
        <f t="shared" si="27"/>
        <v>0</v>
      </c>
      <c r="BJ149" s="41">
        <f t="shared" si="27"/>
        <v>0</v>
      </c>
      <c r="BK149" s="41">
        <f t="shared" si="27"/>
        <v>0</v>
      </c>
      <c r="BL149" s="41">
        <f t="shared" si="27"/>
        <v>0</v>
      </c>
      <c r="BM149" s="41">
        <f t="shared" si="28"/>
        <v>0</v>
      </c>
      <c r="BN149" s="41">
        <f t="shared" si="28"/>
        <v>0</v>
      </c>
      <c r="BO149" s="41">
        <f t="shared" si="28"/>
        <v>0</v>
      </c>
      <c r="BP149" s="41">
        <f t="shared" si="28"/>
        <v>0</v>
      </c>
      <c r="BQ149" s="41">
        <f t="shared" si="28"/>
        <v>0</v>
      </c>
      <c r="BR149" s="41">
        <f t="shared" si="28"/>
        <v>0</v>
      </c>
      <c r="BS149" s="41">
        <f t="shared" si="28"/>
        <v>0</v>
      </c>
      <c r="BT149" s="41">
        <f t="shared" si="28"/>
        <v>0</v>
      </c>
      <c r="BU149" s="41">
        <f t="shared" si="28"/>
        <v>0</v>
      </c>
      <c r="BV149" s="41">
        <f t="shared" si="28"/>
        <v>0</v>
      </c>
      <c r="BW149" s="41">
        <f t="shared" si="28"/>
        <v>0</v>
      </c>
      <c r="BX149" s="41">
        <f t="shared" si="28"/>
        <v>0</v>
      </c>
      <c r="BY149" s="41">
        <f t="shared" si="28"/>
        <v>0</v>
      </c>
      <c r="BZ149" s="41">
        <f t="shared" si="28"/>
        <v>0</v>
      </c>
      <c r="CA149" s="41">
        <f t="shared" si="28"/>
        <v>0</v>
      </c>
      <c r="CB149" s="44"/>
      <c r="CC149" s="41">
        <f t="shared" si="30"/>
        <v>0</v>
      </c>
      <c r="CD149" s="44"/>
    </row>
    <row r="150" spans="1:82">
      <c r="A150" s="41">
        <v>14</v>
      </c>
      <c r="B150" s="4" t="s">
        <v>56</v>
      </c>
      <c r="C150" s="41">
        <f>P137</f>
        <v>0</v>
      </c>
      <c r="D150" s="41">
        <f>P138</f>
        <v>0</v>
      </c>
      <c r="E150" s="41">
        <f>P139</f>
        <v>0</v>
      </c>
      <c r="F150" s="41">
        <f>P140</f>
        <v>0</v>
      </c>
      <c r="G150" s="41">
        <f>P141</f>
        <v>0</v>
      </c>
      <c r="H150" s="41">
        <f>P142</f>
        <v>0</v>
      </c>
      <c r="I150" s="41">
        <f>P143</f>
        <v>0</v>
      </c>
      <c r="J150" s="41">
        <f>P144</f>
        <v>0</v>
      </c>
      <c r="K150" s="41">
        <f>P145</f>
        <v>0</v>
      </c>
      <c r="L150" s="41">
        <f>P146</f>
        <v>0</v>
      </c>
      <c r="M150" s="41">
        <f>P147</f>
        <v>0</v>
      </c>
      <c r="N150" s="41">
        <f>P148</f>
        <v>0</v>
      </c>
      <c r="O150" s="41">
        <f>P149</f>
        <v>0</v>
      </c>
      <c r="P150" s="44"/>
      <c r="Q150" s="7">
        <v>0</v>
      </c>
      <c r="U150">
        <v>0</v>
      </c>
      <c r="V150" s="6">
        <v>0</v>
      </c>
      <c r="W150" s="6"/>
      <c r="X150" s="6"/>
      <c r="Y150" s="6"/>
      <c r="Z150" s="17"/>
      <c r="AA150" s="6"/>
      <c r="AB150" s="6">
        <v>0</v>
      </c>
      <c r="AC150" s="6"/>
      <c r="AD150" s="6"/>
      <c r="AE150" s="6"/>
      <c r="AF150" s="6"/>
      <c r="AG150" s="6"/>
      <c r="AH150" s="6"/>
      <c r="AI150" s="6"/>
      <c r="AJ150" s="6"/>
      <c r="AK150" s="21"/>
      <c r="AL150" s="2">
        <v>14</v>
      </c>
      <c r="AM150" s="2">
        <f t="shared" si="29"/>
        <v>0</v>
      </c>
      <c r="AS150" s="41">
        <f t="shared" si="26"/>
        <v>0</v>
      </c>
      <c r="AT150" s="41">
        <f t="shared" si="26"/>
        <v>0</v>
      </c>
      <c r="AU150" s="41">
        <f t="shared" si="26"/>
        <v>0</v>
      </c>
      <c r="AV150" s="41">
        <f t="shared" si="26"/>
        <v>0</v>
      </c>
      <c r="AW150" s="41">
        <f t="shared" si="26"/>
        <v>0</v>
      </c>
      <c r="AX150" s="41">
        <f t="shared" si="26"/>
        <v>0</v>
      </c>
      <c r="AY150" s="41">
        <f t="shared" si="26"/>
        <v>0</v>
      </c>
      <c r="AZ150" s="41">
        <f t="shared" si="26"/>
        <v>0</v>
      </c>
      <c r="BA150" s="41">
        <f t="shared" si="26"/>
        <v>0</v>
      </c>
      <c r="BB150" s="41">
        <f t="shared" si="26"/>
        <v>0</v>
      </c>
      <c r="BC150" s="41">
        <f t="shared" si="27"/>
        <v>0</v>
      </c>
      <c r="BD150" s="41">
        <f t="shared" si="27"/>
        <v>0</v>
      </c>
      <c r="BE150" s="41">
        <f t="shared" si="27"/>
        <v>0</v>
      </c>
      <c r="BF150" s="41">
        <f t="shared" si="27"/>
        <v>0</v>
      </c>
      <c r="BG150" s="41">
        <f t="shared" si="27"/>
        <v>0</v>
      </c>
      <c r="BH150" s="41">
        <f t="shared" si="27"/>
        <v>0</v>
      </c>
      <c r="BI150" s="41">
        <f t="shared" si="27"/>
        <v>0</v>
      </c>
      <c r="BJ150" s="41">
        <f t="shared" si="27"/>
        <v>0</v>
      </c>
      <c r="BK150" s="41">
        <f t="shared" si="27"/>
        <v>0</v>
      </c>
      <c r="BL150" s="41">
        <f t="shared" si="27"/>
        <v>0</v>
      </c>
      <c r="BM150" s="41">
        <f t="shared" si="28"/>
        <v>0</v>
      </c>
      <c r="BN150" s="41">
        <f t="shared" si="28"/>
        <v>0</v>
      </c>
      <c r="BO150" s="41">
        <f t="shared" si="28"/>
        <v>0</v>
      </c>
      <c r="BP150" s="41">
        <f t="shared" si="28"/>
        <v>0</v>
      </c>
      <c r="BQ150" s="41">
        <f t="shared" si="28"/>
        <v>0</v>
      </c>
      <c r="BR150" s="41">
        <f t="shared" si="28"/>
        <v>0</v>
      </c>
      <c r="BS150" s="41">
        <f t="shared" si="28"/>
        <v>0</v>
      </c>
      <c r="BT150" s="41">
        <f t="shared" si="28"/>
        <v>0</v>
      </c>
      <c r="BU150" s="41">
        <f t="shared" si="28"/>
        <v>0</v>
      </c>
      <c r="BV150" s="41">
        <f t="shared" si="28"/>
        <v>0</v>
      </c>
      <c r="BW150" s="41">
        <f t="shared" si="28"/>
        <v>0</v>
      </c>
      <c r="BX150" s="41">
        <f t="shared" si="28"/>
        <v>0</v>
      </c>
      <c r="BY150" s="41">
        <f t="shared" si="28"/>
        <v>0</v>
      </c>
      <c r="BZ150" s="41">
        <f t="shared" si="28"/>
        <v>0</v>
      </c>
      <c r="CA150" s="41">
        <f t="shared" si="28"/>
        <v>0</v>
      </c>
      <c r="CB150" s="44"/>
      <c r="CC150" s="41">
        <f t="shared" si="30"/>
        <v>0</v>
      </c>
      <c r="CD150" s="44"/>
    </row>
    <row r="151" spans="1:82">
      <c r="A151" s="41">
        <v>15</v>
      </c>
      <c r="B151" s="4" t="s">
        <v>56</v>
      </c>
      <c r="C151" s="41">
        <f>Q137</f>
        <v>0</v>
      </c>
      <c r="D151" s="41">
        <f>Q138</f>
        <v>0</v>
      </c>
      <c r="E151" s="41">
        <f>Q139</f>
        <v>0</v>
      </c>
      <c r="F151" s="41">
        <f>Q140</f>
        <v>0</v>
      </c>
      <c r="G151" s="41">
        <f>Q141</f>
        <v>0</v>
      </c>
      <c r="H151" s="41">
        <f>Q142</f>
        <v>0</v>
      </c>
      <c r="I151" s="41">
        <f>Q143</f>
        <v>0</v>
      </c>
      <c r="J151" s="41">
        <f>Q144</f>
        <v>0</v>
      </c>
      <c r="K151" s="41">
        <f>Q145</f>
        <v>0</v>
      </c>
      <c r="L151" s="41">
        <f>Q146</f>
        <v>0</v>
      </c>
      <c r="M151" s="41">
        <f>Q147</f>
        <v>0</v>
      </c>
      <c r="N151" s="41">
        <f>Q148</f>
        <v>0</v>
      </c>
      <c r="O151" s="41">
        <f>Q149</f>
        <v>0</v>
      </c>
      <c r="P151" s="41">
        <f>Q150</f>
        <v>0</v>
      </c>
      <c r="Q151" s="44"/>
      <c r="R151" s="7">
        <v>0</v>
      </c>
      <c r="V151" s="6">
        <v>0</v>
      </c>
      <c r="W151" s="6">
        <v>0</v>
      </c>
      <c r="X151" s="6"/>
      <c r="Y151" s="6"/>
      <c r="Z151" s="17"/>
      <c r="AA151" s="6">
        <v>0</v>
      </c>
      <c r="AB151" s="6"/>
      <c r="AC151" s="6">
        <v>0</v>
      </c>
      <c r="AD151" s="6"/>
      <c r="AE151" s="6">
        <v>0</v>
      </c>
      <c r="AF151" s="6">
        <v>0</v>
      </c>
      <c r="AG151" s="6"/>
      <c r="AH151" s="6"/>
      <c r="AI151" s="6"/>
      <c r="AJ151" s="6"/>
      <c r="AK151" s="21"/>
      <c r="AL151" s="2">
        <v>15</v>
      </c>
      <c r="AM151" s="2">
        <f t="shared" si="29"/>
        <v>0</v>
      </c>
      <c r="AS151" s="41">
        <f t="shared" si="26"/>
        <v>0</v>
      </c>
      <c r="AT151" s="41">
        <f t="shared" si="26"/>
        <v>0</v>
      </c>
      <c r="AU151" s="41">
        <f t="shared" si="26"/>
        <v>0</v>
      </c>
      <c r="AV151" s="41">
        <f t="shared" si="26"/>
        <v>0</v>
      </c>
      <c r="AW151" s="41">
        <f t="shared" si="26"/>
        <v>0</v>
      </c>
      <c r="AX151" s="41">
        <f t="shared" si="26"/>
        <v>0</v>
      </c>
      <c r="AY151" s="41">
        <f t="shared" si="26"/>
        <v>0</v>
      </c>
      <c r="AZ151" s="41">
        <f t="shared" si="26"/>
        <v>0</v>
      </c>
      <c r="BA151" s="41">
        <f t="shared" si="26"/>
        <v>0</v>
      </c>
      <c r="BB151" s="41">
        <f t="shared" si="26"/>
        <v>0</v>
      </c>
      <c r="BC151" s="41">
        <f t="shared" si="27"/>
        <v>0</v>
      </c>
      <c r="BD151" s="41">
        <f t="shared" si="27"/>
        <v>0</v>
      </c>
      <c r="BE151" s="41">
        <f t="shared" si="27"/>
        <v>0</v>
      </c>
      <c r="BF151" s="41">
        <f t="shared" si="27"/>
        <v>0</v>
      </c>
      <c r="BG151" s="41">
        <f t="shared" si="27"/>
        <v>0</v>
      </c>
      <c r="BH151" s="41">
        <f t="shared" si="27"/>
        <v>0</v>
      </c>
      <c r="BI151" s="41">
        <f t="shared" si="27"/>
        <v>0</v>
      </c>
      <c r="BJ151" s="41">
        <f t="shared" si="27"/>
        <v>0</v>
      </c>
      <c r="BK151" s="41">
        <f t="shared" si="27"/>
        <v>0</v>
      </c>
      <c r="BL151" s="41">
        <f t="shared" si="27"/>
        <v>0</v>
      </c>
      <c r="BM151" s="41">
        <f t="shared" si="28"/>
        <v>0</v>
      </c>
      <c r="BN151" s="41">
        <f t="shared" si="28"/>
        <v>0</v>
      </c>
      <c r="BO151" s="41">
        <f t="shared" si="28"/>
        <v>0</v>
      </c>
      <c r="BP151" s="41">
        <f t="shared" si="28"/>
        <v>0</v>
      </c>
      <c r="BQ151" s="41">
        <f t="shared" si="28"/>
        <v>0</v>
      </c>
      <c r="BR151" s="41">
        <f t="shared" si="28"/>
        <v>0</v>
      </c>
      <c r="BS151" s="41">
        <f t="shared" si="28"/>
        <v>0</v>
      </c>
      <c r="BT151" s="41">
        <f t="shared" si="28"/>
        <v>0</v>
      </c>
      <c r="BU151" s="41">
        <f t="shared" si="28"/>
        <v>0</v>
      </c>
      <c r="BV151" s="41">
        <f t="shared" si="28"/>
        <v>0</v>
      </c>
      <c r="BW151" s="41">
        <f t="shared" si="28"/>
        <v>0</v>
      </c>
      <c r="BX151" s="41">
        <f t="shared" si="28"/>
        <v>0</v>
      </c>
      <c r="BY151" s="41">
        <f t="shared" si="28"/>
        <v>0</v>
      </c>
      <c r="BZ151" s="41">
        <f t="shared" si="28"/>
        <v>0</v>
      </c>
      <c r="CA151" s="41">
        <f t="shared" si="28"/>
        <v>0</v>
      </c>
      <c r="CB151" s="44"/>
      <c r="CC151" s="41">
        <f t="shared" si="30"/>
        <v>0</v>
      </c>
      <c r="CD151" s="44"/>
    </row>
    <row r="152" spans="1:82">
      <c r="A152" s="41">
        <v>16</v>
      </c>
      <c r="B152" s="4" t="s">
        <v>56</v>
      </c>
      <c r="C152" s="41">
        <f>R137</f>
        <v>0</v>
      </c>
      <c r="D152" s="41">
        <f>R138</f>
        <v>0</v>
      </c>
      <c r="E152" s="41">
        <f>R139</f>
        <v>0</v>
      </c>
      <c r="F152" s="41">
        <f>R140</f>
        <v>0</v>
      </c>
      <c r="G152" s="41">
        <f>R141</f>
        <v>0</v>
      </c>
      <c r="H152" s="41">
        <f>R142</f>
        <v>0</v>
      </c>
      <c r="I152" s="41">
        <f>R143</f>
        <v>0</v>
      </c>
      <c r="J152" s="41">
        <f>R144</f>
        <v>0</v>
      </c>
      <c r="K152" s="41">
        <f>R145</f>
        <v>0</v>
      </c>
      <c r="L152" s="41">
        <f>R146</f>
        <v>0</v>
      </c>
      <c r="M152" s="41">
        <f>R147</f>
        <v>0</v>
      </c>
      <c r="N152" s="41">
        <f>R148</f>
        <v>0</v>
      </c>
      <c r="O152" s="41">
        <f>R149</f>
        <v>0</v>
      </c>
      <c r="P152" s="41">
        <f>R150</f>
        <v>0</v>
      </c>
      <c r="Q152" s="41">
        <f>R151</f>
        <v>0</v>
      </c>
      <c r="R152" s="44"/>
      <c r="S152" s="7">
        <v>0</v>
      </c>
      <c r="V152" s="6"/>
      <c r="W152" s="6"/>
      <c r="X152" s="6">
        <v>0</v>
      </c>
      <c r="Y152" s="6">
        <v>0</v>
      </c>
      <c r="Z152" s="17"/>
      <c r="AA152" s="6">
        <v>0</v>
      </c>
      <c r="AB152" s="6"/>
      <c r="AC152" s="6"/>
      <c r="AD152" s="6"/>
      <c r="AE152" s="6"/>
      <c r="AF152" s="6"/>
      <c r="AG152" s="6">
        <v>0</v>
      </c>
      <c r="AH152" s="6"/>
      <c r="AI152" s="6"/>
      <c r="AJ152" s="6"/>
      <c r="AK152" s="21"/>
      <c r="AL152" s="2">
        <v>16</v>
      </c>
      <c r="AM152" s="2">
        <f t="shared" si="29"/>
        <v>0</v>
      </c>
      <c r="AS152" s="41">
        <f t="shared" ref="AS152:BB161" si="31">IF(AND(C152=0,AS193=0),0,(C152+AS193)*INDEX($E$14:$E$48,C$135,1))</f>
        <v>0</v>
      </c>
      <c r="AT152" s="41">
        <f t="shared" si="31"/>
        <v>0</v>
      </c>
      <c r="AU152" s="41">
        <f t="shared" si="31"/>
        <v>0</v>
      </c>
      <c r="AV152" s="41">
        <f t="shared" si="31"/>
        <v>0</v>
      </c>
      <c r="AW152" s="41">
        <f t="shared" si="31"/>
        <v>0</v>
      </c>
      <c r="AX152" s="41">
        <f t="shared" si="31"/>
        <v>0</v>
      </c>
      <c r="AY152" s="41">
        <f t="shared" si="31"/>
        <v>0</v>
      </c>
      <c r="AZ152" s="41">
        <f t="shared" si="31"/>
        <v>0</v>
      </c>
      <c r="BA152" s="41">
        <f t="shared" si="31"/>
        <v>0</v>
      </c>
      <c r="BB152" s="41">
        <f t="shared" si="31"/>
        <v>0</v>
      </c>
      <c r="BC152" s="41">
        <f t="shared" ref="BC152:BL161" si="32">IF(AND(M152=0,BC193=0),0,(M152+BC193)*INDEX($E$14:$E$48,M$135,1))</f>
        <v>0</v>
      </c>
      <c r="BD152" s="41">
        <f t="shared" si="32"/>
        <v>0</v>
      </c>
      <c r="BE152" s="41">
        <f t="shared" si="32"/>
        <v>0</v>
      </c>
      <c r="BF152" s="41">
        <f t="shared" si="32"/>
        <v>0</v>
      </c>
      <c r="BG152" s="41">
        <f t="shared" si="32"/>
        <v>0</v>
      </c>
      <c r="BH152" s="41">
        <f t="shared" si="32"/>
        <v>0</v>
      </c>
      <c r="BI152" s="41">
        <f t="shared" si="32"/>
        <v>0</v>
      </c>
      <c r="BJ152" s="41">
        <f t="shared" si="32"/>
        <v>0</v>
      </c>
      <c r="BK152" s="41">
        <f t="shared" si="32"/>
        <v>0</v>
      </c>
      <c r="BL152" s="41">
        <f t="shared" si="32"/>
        <v>0</v>
      </c>
      <c r="BM152" s="41">
        <f t="shared" ref="BM152:BX161" si="33">IF(AND(W152=0,BM193=0),0,(W152+BM193)*INDEX($E$14:$E$48,W$135,1))</f>
        <v>0</v>
      </c>
      <c r="BN152" s="41">
        <f t="shared" si="33"/>
        <v>0</v>
      </c>
      <c r="BO152" s="41">
        <f t="shared" si="33"/>
        <v>0</v>
      </c>
      <c r="BP152" s="41">
        <f t="shared" si="33"/>
        <v>0</v>
      </c>
      <c r="BQ152" s="41">
        <f t="shared" si="33"/>
        <v>0</v>
      </c>
      <c r="BR152" s="41">
        <f t="shared" si="33"/>
        <v>0</v>
      </c>
      <c r="BS152" s="41">
        <f t="shared" si="33"/>
        <v>0</v>
      </c>
      <c r="BT152" s="41">
        <f t="shared" si="33"/>
        <v>0</v>
      </c>
      <c r="BU152" s="41">
        <f t="shared" si="33"/>
        <v>0</v>
      </c>
      <c r="BV152" s="41">
        <f t="shared" si="33"/>
        <v>0</v>
      </c>
      <c r="BW152" s="41">
        <f t="shared" si="33"/>
        <v>0</v>
      </c>
      <c r="BX152" s="41">
        <f t="shared" si="33"/>
        <v>0</v>
      </c>
      <c r="BY152" s="41">
        <f>IF(AND(AI152=0,BY193=0),0,(AI152+BY193)*INDEX($E$14:$E$48,AI$135,1))</f>
        <v>0</v>
      </c>
      <c r="BZ152" s="41">
        <f>IF(AND(AJ152=0,BZ193=0),0,(AJ152+BZ193)*INDEX($E$14:$E$48,AJ$135,1))</f>
        <v>0</v>
      </c>
      <c r="CA152" s="41">
        <f>IF(AND(AK152=0,CA193=0),0,(AK152+CA193)*INDEX($E$14:$E$48,AK$135,1))</f>
        <v>0</v>
      </c>
      <c r="CB152" s="44"/>
      <c r="CC152" s="41">
        <f t="shared" si="30"/>
        <v>0</v>
      </c>
      <c r="CD152" s="44"/>
    </row>
    <row r="153" spans="1:82">
      <c r="A153" s="41">
        <v>17</v>
      </c>
      <c r="B153" s="4" t="s">
        <v>56</v>
      </c>
      <c r="C153" s="41">
        <f>S137</f>
        <v>0</v>
      </c>
      <c r="D153" s="41">
        <f>S138</f>
        <v>0</v>
      </c>
      <c r="E153" s="41">
        <f>S139</f>
        <v>0</v>
      </c>
      <c r="F153" s="41">
        <f>S140</f>
        <v>0</v>
      </c>
      <c r="G153" s="41">
        <f>S141</f>
        <v>0</v>
      </c>
      <c r="H153" s="41">
        <f>S142</f>
        <v>0</v>
      </c>
      <c r="I153" s="41">
        <f>S143</f>
        <v>0</v>
      </c>
      <c r="J153" s="41">
        <f>S144</f>
        <v>0</v>
      </c>
      <c r="K153" s="41">
        <f>S145</f>
        <v>0</v>
      </c>
      <c r="L153" s="41">
        <f>S146</f>
        <v>0</v>
      </c>
      <c r="M153" s="41">
        <f>S147</f>
        <v>0</v>
      </c>
      <c r="N153" s="41">
        <f>S148</f>
        <v>0</v>
      </c>
      <c r="O153" s="41">
        <f>S149</f>
        <v>0</v>
      </c>
      <c r="P153" s="41">
        <f>S150</f>
        <v>0</v>
      </c>
      <c r="Q153" s="41">
        <f>S151</f>
        <v>0</v>
      </c>
      <c r="R153" s="41">
        <f>S152</f>
        <v>0</v>
      </c>
      <c r="S153" s="44"/>
      <c r="T153" s="7">
        <v>0</v>
      </c>
      <c r="V153" s="6"/>
      <c r="W153" s="6"/>
      <c r="X153" s="6"/>
      <c r="Y153" s="6">
        <v>0</v>
      </c>
      <c r="Z153" s="17">
        <v>0</v>
      </c>
      <c r="AA153" s="6"/>
      <c r="AB153" s="6">
        <v>0</v>
      </c>
      <c r="AC153" s="6"/>
      <c r="AD153" s="6"/>
      <c r="AE153" s="6">
        <v>0</v>
      </c>
      <c r="AF153" s="6"/>
      <c r="AG153" s="6"/>
      <c r="AH153" s="6"/>
      <c r="AI153" s="6"/>
      <c r="AJ153" s="6"/>
      <c r="AK153" s="21"/>
      <c r="AL153" s="2">
        <v>17</v>
      </c>
      <c r="AM153" s="2">
        <f t="shared" si="29"/>
        <v>0</v>
      </c>
      <c r="AS153" s="41">
        <f t="shared" si="31"/>
        <v>0</v>
      </c>
      <c r="AT153" s="41">
        <f t="shared" si="31"/>
        <v>0</v>
      </c>
      <c r="AU153" s="41">
        <f t="shared" si="31"/>
        <v>0</v>
      </c>
      <c r="AV153" s="41">
        <f t="shared" si="31"/>
        <v>0</v>
      </c>
      <c r="AW153" s="41">
        <f t="shared" si="31"/>
        <v>0</v>
      </c>
      <c r="AX153" s="41">
        <f t="shared" si="31"/>
        <v>0</v>
      </c>
      <c r="AY153" s="41">
        <f t="shared" si="31"/>
        <v>0</v>
      </c>
      <c r="AZ153" s="41">
        <f t="shared" si="31"/>
        <v>0</v>
      </c>
      <c r="BA153" s="41">
        <f t="shared" si="31"/>
        <v>0</v>
      </c>
      <c r="BB153" s="41">
        <f t="shared" si="31"/>
        <v>0</v>
      </c>
      <c r="BC153" s="41">
        <f t="shared" si="32"/>
        <v>0</v>
      </c>
      <c r="BD153" s="41">
        <f t="shared" si="32"/>
        <v>0</v>
      </c>
      <c r="BE153" s="41">
        <f t="shared" si="32"/>
        <v>0</v>
      </c>
      <c r="BF153" s="41">
        <f t="shared" si="32"/>
        <v>0</v>
      </c>
      <c r="BG153" s="41">
        <f t="shared" si="32"/>
        <v>0</v>
      </c>
      <c r="BH153" s="41">
        <f t="shared" si="32"/>
        <v>0</v>
      </c>
      <c r="BI153" s="41">
        <f t="shared" si="32"/>
        <v>0</v>
      </c>
      <c r="BJ153" s="41">
        <f t="shared" si="32"/>
        <v>0</v>
      </c>
      <c r="BK153" s="41">
        <f t="shared" si="32"/>
        <v>0</v>
      </c>
      <c r="BL153" s="41">
        <f t="shared" si="32"/>
        <v>0</v>
      </c>
      <c r="BM153" s="41">
        <f t="shared" si="33"/>
        <v>0</v>
      </c>
      <c r="BN153" s="41">
        <f t="shared" si="33"/>
        <v>0</v>
      </c>
      <c r="BO153" s="41">
        <f t="shared" si="33"/>
        <v>0</v>
      </c>
      <c r="BP153" s="41">
        <f t="shared" si="33"/>
        <v>0</v>
      </c>
      <c r="BQ153" s="41">
        <f t="shared" si="33"/>
        <v>0</v>
      </c>
      <c r="BR153" s="41">
        <f t="shared" si="33"/>
        <v>0</v>
      </c>
      <c r="BS153" s="41">
        <f t="shared" si="33"/>
        <v>0</v>
      </c>
      <c r="BT153" s="41">
        <f t="shared" si="33"/>
        <v>0</v>
      </c>
      <c r="BU153" s="41">
        <f t="shared" si="33"/>
        <v>0</v>
      </c>
      <c r="BV153" s="41">
        <f t="shared" si="33"/>
        <v>0</v>
      </c>
      <c r="BW153" s="41">
        <f t="shared" si="33"/>
        <v>0</v>
      </c>
      <c r="BX153" s="41">
        <f t="shared" si="33"/>
        <v>0</v>
      </c>
      <c r="BY153" s="41">
        <f t="shared" ref="BY153:CA171" si="34">IF(AND(AI153=0,BY194=0),0,(AI153+BY194)*INDEX($E$14:$E$48,AI$135,1))</f>
        <v>0</v>
      </c>
      <c r="BZ153" s="41">
        <f t="shared" si="34"/>
        <v>0</v>
      </c>
      <c r="CA153" s="41">
        <f t="shared" si="34"/>
        <v>0</v>
      </c>
      <c r="CB153" s="44"/>
      <c r="CC153" s="41">
        <f t="shared" si="30"/>
        <v>0</v>
      </c>
      <c r="CD153" s="44"/>
    </row>
    <row r="154" spans="1:82">
      <c r="A154" s="41">
        <v>18</v>
      </c>
      <c r="B154" s="4" t="s">
        <v>56</v>
      </c>
      <c r="C154" s="41">
        <f>T137</f>
        <v>0</v>
      </c>
      <c r="D154" s="41">
        <f>T138</f>
        <v>0</v>
      </c>
      <c r="E154" s="41">
        <f>T139</f>
        <v>0</v>
      </c>
      <c r="F154" s="41">
        <f>T140</f>
        <v>0</v>
      </c>
      <c r="G154" s="41">
        <f>T141</f>
        <v>0</v>
      </c>
      <c r="H154" s="41">
        <f>T142</f>
        <v>0</v>
      </c>
      <c r="I154" s="41">
        <f>T143</f>
        <v>0</v>
      </c>
      <c r="J154" s="41">
        <f>T144</f>
        <v>0</v>
      </c>
      <c r="K154" s="41">
        <f>T145</f>
        <v>0</v>
      </c>
      <c r="L154" s="41">
        <f>T146</f>
        <v>0</v>
      </c>
      <c r="M154" s="41">
        <f>T147</f>
        <v>0</v>
      </c>
      <c r="N154" s="41">
        <f>T148</f>
        <v>0</v>
      </c>
      <c r="O154" s="41">
        <f>T149</f>
        <v>0</v>
      </c>
      <c r="P154" s="41">
        <f>T150</f>
        <v>0</v>
      </c>
      <c r="Q154" s="41">
        <f>T151</f>
        <v>0</v>
      </c>
      <c r="R154" s="41">
        <f>T152</f>
        <v>0</v>
      </c>
      <c r="S154" s="41">
        <f>T153</f>
        <v>0</v>
      </c>
      <c r="T154" s="44"/>
      <c r="U154" s="7">
        <v>0</v>
      </c>
      <c r="V154" s="6"/>
      <c r="W154" s="6"/>
      <c r="X154" s="6"/>
      <c r="Y154" s="6"/>
      <c r="Z154" s="17">
        <v>0</v>
      </c>
      <c r="AA154" s="6">
        <v>0</v>
      </c>
      <c r="AB154" s="6"/>
      <c r="AC154" s="6"/>
      <c r="AD154" s="6"/>
      <c r="AE154" s="6"/>
      <c r="AF154" s="6">
        <v>0</v>
      </c>
      <c r="AG154" s="6"/>
      <c r="AH154" s="6"/>
      <c r="AI154" s="6"/>
      <c r="AJ154" s="6"/>
      <c r="AK154" s="21"/>
      <c r="AL154" s="2">
        <v>18</v>
      </c>
      <c r="AM154" s="2">
        <f t="shared" ref="AM154:AM169" si="35">SUM(C154:AK154)</f>
        <v>0</v>
      </c>
      <c r="AS154" s="41">
        <f t="shared" si="31"/>
        <v>0</v>
      </c>
      <c r="AT154" s="41">
        <f t="shared" si="31"/>
        <v>0</v>
      </c>
      <c r="AU154" s="41">
        <f t="shared" si="31"/>
        <v>0</v>
      </c>
      <c r="AV154" s="41">
        <f t="shared" si="31"/>
        <v>0</v>
      </c>
      <c r="AW154" s="41">
        <f t="shared" si="31"/>
        <v>0</v>
      </c>
      <c r="AX154" s="41">
        <f t="shared" si="31"/>
        <v>0</v>
      </c>
      <c r="AY154" s="41">
        <f t="shared" si="31"/>
        <v>0</v>
      </c>
      <c r="AZ154" s="41">
        <f t="shared" si="31"/>
        <v>0</v>
      </c>
      <c r="BA154" s="41">
        <f t="shared" si="31"/>
        <v>0</v>
      </c>
      <c r="BB154" s="41">
        <f t="shared" si="31"/>
        <v>0</v>
      </c>
      <c r="BC154" s="41">
        <f t="shared" si="32"/>
        <v>0</v>
      </c>
      <c r="BD154" s="41">
        <f t="shared" si="32"/>
        <v>0</v>
      </c>
      <c r="BE154" s="41">
        <f t="shared" si="32"/>
        <v>0</v>
      </c>
      <c r="BF154" s="41">
        <f t="shared" si="32"/>
        <v>0</v>
      </c>
      <c r="BG154" s="41">
        <f t="shared" si="32"/>
        <v>0</v>
      </c>
      <c r="BH154" s="41">
        <f t="shared" si="32"/>
        <v>0</v>
      </c>
      <c r="BI154" s="41">
        <f t="shared" si="32"/>
        <v>0</v>
      </c>
      <c r="BJ154" s="41">
        <f t="shared" si="32"/>
        <v>0</v>
      </c>
      <c r="BK154" s="41">
        <f t="shared" si="32"/>
        <v>0</v>
      </c>
      <c r="BL154" s="41">
        <f t="shared" si="32"/>
        <v>0</v>
      </c>
      <c r="BM154" s="41">
        <f t="shared" si="33"/>
        <v>0</v>
      </c>
      <c r="BN154" s="41">
        <f t="shared" si="33"/>
        <v>0</v>
      </c>
      <c r="BO154" s="41">
        <f t="shared" si="33"/>
        <v>0</v>
      </c>
      <c r="BP154" s="41">
        <f t="shared" si="33"/>
        <v>0</v>
      </c>
      <c r="BQ154" s="41">
        <f t="shared" si="33"/>
        <v>0</v>
      </c>
      <c r="BR154" s="41">
        <f t="shared" si="33"/>
        <v>0</v>
      </c>
      <c r="BS154" s="41">
        <f t="shared" si="33"/>
        <v>0</v>
      </c>
      <c r="BT154" s="41">
        <f t="shared" si="33"/>
        <v>0</v>
      </c>
      <c r="BU154" s="41">
        <f t="shared" si="33"/>
        <v>0</v>
      </c>
      <c r="BV154" s="41">
        <f t="shared" si="33"/>
        <v>0</v>
      </c>
      <c r="BW154" s="41">
        <f t="shared" si="33"/>
        <v>0</v>
      </c>
      <c r="BX154" s="41">
        <f t="shared" si="33"/>
        <v>0</v>
      </c>
      <c r="BY154" s="41">
        <f t="shared" si="34"/>
        <v>0</v>
      </c>
      <c r="BZ154" s="41">
        <f t="shared" si="34"/>
        <v>0</v>
      </c>
      <c r="CA154" s="41">
        <f t="shared" si="34"/>
        <v>0</v>
      </c>
      <c r="CB154" s="44"/>
      <c r="CC154" s="41">
        <f t="shared" ref="CC154:CC169" si="36">SUM(AS154:CA154)</f>
        <v>0</v>
      </c>
      <c r="CD154" s="44"/>
    </row>
    <row r="155" spans="1:82">
      <c r="A155" s="41">
        <v>19</v>
      </c>
      <c r="B155" s="4" t="s">
        <v>56</v>
      </c>
      <c r="C155" s="41">
        <f>U137</f>
        <v>0</v>
      </c>
      <c r="D155" s="41">
        <f>U138</f>
        <v>0</v>
      </c>
      <c r="E155" s="41">
        <f>U139</f>
        <v>0</v>
      </c>
      <c r="F155" s="41">
        <f>U140</f>
        <v>0</v>
      </c>
      <c r="G155" s="41">
        <f>U141</f>
        <v>0</v>
      </c>
      <c r="H155" s="41">
        <f>U142</f>
        <v>0</v>
      </c>
      <c r="I155" s="41">
        <f>U143</f>
        <v>0</v>
      </c>
      <c r="J155" s="41">
        <f>U144</f>
        <v>0</v>
      </c>
      <c r="K155" s="41">
        <f>U145</f>
        <v>0</v>
      </c>
      <c r="L155" s="41">
        <f>U146</f>
        <v>0</v>
      </c>
      <c r="M155" s="41">
        <f>U147</f>
        <v>0</v>
      </c>
      <c r="N155" s="41">
        <f>U148</f>
        <v>0</v>
      </c>
      <c r="O155" s="41">
        <f>U149</f>
        <v>0</v>
      </c>
      <c r="P155" s="41">
        <f>U150</f>
        <v>0</v>
      </c>
      <c r="Q155" s="41">
        <f>U151</f>
        <v>0</v>
      </c>
      <c r="R155" s="41">
        <f>U152</f>
        <v>0</v>
      </c>
      <c r="S155" s="41">
        <f>U153</f>
        <v>0</v>
      </c>
      <c r="T155" s="41">
        <f>U154</f>
        <v>0</v>
      </c>
      <c r="U155" s="44"/>
      <c r="V155" s="23">
        <v>0</v>
      </c>
      <c r="W155" s="6"/>
      <c r="X155" s="6"/>
      <c r="Y155" s="6"/>
      <c r="Z155" s="17"/>
      <c r="AA155" s="6">
        <v>0</v>
      </c>
      <c r="AB155" s="6">
        <v>0</v>
      </c>
      <c r="AC155" s="6"/>
      <c r="AD155" s="6"/>
      <c r="AE155" s="6"/>
      <c r="AF155" s="6">
        <v>0</v>
      </c>
      <c r="AG155" s="6"/>
      <c r="AH155" s="6"/>
      <c r="AI155" s="6"/>
      <c r="AJ155" s="6"/>
      <c r="AK155" s="21"/>
      <c r="AL155" s="2">
        <v>19</v>
      </c>
      <c r="AM155" s="2">
        <f t="shared" si="35"/>
        <v>0</v>
      </c>
      <c r="AS155" s="41">
        <f t="shared" si="31"/>
        <v>0</v>
      </c>
      <c r="AT155" s="41">
        <f t="shared" si="31"/>
        <v>0</v>
      </c>
      <c r="AU155" s="41">
        <f t="shared" si="31"/>
        <v>0</v>
      </c>
      <c r="AV155" s="41">
        <f t="shared" si="31"/>
        <v>0</v>
      </c>
      <c r="AW155" s="41">
        <f t="shared" si="31"/>
        <v>0</v>
      </c>
      <c r="AX155" s="41">
        <f t="shared" si="31"/>
        <v>0</v>
      </c>
      <c r="AY155" s="41">
        <f t="shared" si="31"/>
        <v>0</v>
      </c>
      <c r="AZ155" s="41">
        <f t="shared" si="31"/>
        <v>0</v>
      </c>
      <c r="BA155" s="41">
        <f t="shared" si="31"/>
        <v>0</v>
      </c>
      <c r="BB155" s="41">
        <f t="shared" si="31"/>
        <v>0</v>
      </c>
      <c r="BC155" s="41">
        <f t="shared" si="32"/>
        <v>0</v>
      </c>
      <c r="BD155" s="41">
        <f t="shared" si="32"/>
        <v>0</v>
      </c>
      <c r="BE155" s="41">
        <f t="shared" si="32"/>
        <v>0</v>
      </c>
      <c r="BF155" s="41">
        <f t="shared" si="32"/>
        <v>0</v>
      </c>
      <c r="BG155" s="41">
        <f t="shared" si="32"/>
        <v>0</v>
      </c>
      <c r="BH155" s="41">
        <f t="shared" si="32"/>
        <v>0</v>
      </c>
      <c r="BI155" s="41">
        <f t="shared" si="32"/>
        <v>0</v>
      </c>
      <c r="BJ155" s="41">
        <f t="shared" si="32"/>
        <v>0</v>
      </c>
      <c r="BK155" s="41">
        <f t="shared" si="32"/>
        <v>0</v>
      </c>
      <c r="BL155" s="41">
        <f t="shared" si="32"/>
        <v>0</v>
      </c>
      <c r="BM155" s="41">
        <f t="shared" si="33"/>
        <v>0</v>
      </c>
      <c r="BN155" s="41">
        <f t="shared" si="33"/>
        <v>0</v>
      </c>
      <c r="BO155" s="41">
        <f t="shared" si="33"/>
        <v>0</v>
      </c>
      <c r="BP155" s="41">
        <f t="shared" si="33"/>
        <v>0</v>
      </c>
      <c r="BQ155" s="41">
        <f t="shared" si="33"/>
        <v>0</v>
      </c>
      <c r="BR155" s="41">
        <f t="shared" si="33"/>
        <v>0</v>
      </c>
      <c r="BS155" s="41">
        <f t="shared" si="33"/>
        <v>0</v>
      </c>
      <c r="BT155" s="41">
        <f t="shared" si="33"/>
        <v>0</v>
      </c>
      <c r="BU155" s="41">
        <f t="shared" si="33"/>
        <v>0</v>
      </c>
      <c r="BV155" s="41">
        <f t="shared" si="33"/>
        <v>0</v>
      </c>
      <c r="BW155" s="41">
        <f t="shared" si="33"/>
        <v>0</v>
      </c>
      <c r="BX155" s="41">
        <f t="shared" si="33"/>
        <v>0</v>
      </c>
      <c r="BY155" s="41">
        <f t="shared" si="34"/>
        <v>0</v>
      </c>
      <c r="BZ155" s="41">
        <f t="shared" si="34"/>
        <v>0</v>
      </c>
      <c r="CA155" s="41">
        <f t="shared" si="34"/>
        <v>0</v>
      </c>
      <c r="CB155" s="44"/>
      <c r="CC155" s="41">
        <f t="shared" si="36"/>
        <v>0</v>
      </c>
      <c r="CD155" s="44"/>
    </row>
    <row r="156" spans="1:82">
      <c r="A156" s="41">
        <v>20</v>
      </c>
      <c r="B156" s="4" t="s">
        <v>56</v>
      </c>
      <c r="C156" s="41">
        <f>V137</f>
        <v>0</v>
      </c>
      <c r="D156" s="41">
        <f>V138</f>
        <v>0</v>
      </c>
      <c r="E156" s="41">
        <f>V139</f>
        <v>0</v>
      </c>
      <c r="F156" s="41">
        <f>V140</f>
        <v>0</v>
      </c>
      <c r="G156" s="41">
        <f>V141</f>
        <v>0</v>
      </c>
      <c r="H156" s="41">
        <f>V142</f>
        <v>0</v>
      </c>
      <c r="I156" s="41">
        <f>V143</f>
        <v>0</v>
      </c>
      <c r="J156" s="41">
        <f>V144</f>
        <v>0</v>
      </c>
      <c r="K156" s="41">
        <f>V145</f>
        <v>0</v>
      </c>
      <c r="L156" s="41">
        <f>V146</f>
        <v>0</v>
      </c>
      <c r="M156" s="41">
        <f>V147</f>
        <v>0</v>
      </c>
      <c r="N156" s="41">
        <f>V148</f>
        <v>0</v>
      </c>
      <c r="O156" s="41">
        <f>V149</f>
        <v>0</v>
      </c>
      <c r="P156" s="41">
        <f>V150</f>
        <v>0</v>
      </c>
      <c r="Q156" s="41">
        <f>V151</f>
        <v>0</v>
      </c>
      <c r="R156" s="41">
        <f>V152</f>
        <v>0</v>
      </c>
      <c r="S156" s="41">
        <f>V153</f>
        <v>0</v>
      </c>
      <c r="T156" s="41">
        <f>V154</f>
        <v>0</v>
      </c>
      <c r="U156" s="41">
        <f>V155</f>
        <v>0</v>
      </c>
      <c r="V156" s="41"/>
      <c r="W156" s="23">
        <v>0</v>
      </c>
      <c r="Z156" s="17"/>
      <c r="AB156">
        <v>0</v>
      </c>
      <c r="AC156">
        <v>0</v>
      </c>
      <c r="AD156">
        <v>0</v>
      </c>
      <c r="AH156">
        <v>0</v>
      </c>
      <c r="AJ156">
        <v>0</v>
      </c>
      <c r="AK156" s="21"/>
      <c r="AL156" s="2">
        <v>20</v>
      </c>
      <c r="AM156" s="2">
        <f t="shared" si="35"/>
        <v>0</v>
      </c>
      <c r="AS156" s="41">
        <f t="shared" si="31"/>
        <v>0</v>
      </c>
      <c r="AT156" s="41">
        <f t="shared" si="31"/>
        <v>0</v>
      </c>
      <c r="AU156" s="41">
        <f t="shared" si="31"/>
        <v>0</v>
      </c>
      <c r="AV156" s="41">
        <f t="shared" si="31"/>
        <v>0</v>
      </c>
      <c r="AW156" s="41">
        <f t="shared" si="31"/>
        <v>0</v>
      </c>
      <c r="AX156" s="41">
        <f t="shared" si="31"/>
        <v>0</v>
      </c>
      <c r="AY156" s="41">
        <f t="shared" si="31"/>
        <v>0</v>
      </c>
      <c r="AZ156" s="41">
        <f t="shared" si="31"/>
        <v>0</v>
      </c>
      <c r="BA156" s="41">
        <f t="shared" si="31"/>
        <v>0</v>
      </c>
      <c r="BB156" s="41">
        <f t="shared" si="31"/>
        <v>0</v>
      </c>
      <c r="BC156" s="41">
        <f t="shared" si="32"/>
        <v>0</v>
      </c>
      <c r="BD156" s="41">
        <f t="shared" si="32"/>
        <v>0</v>
      </c>
      <c r="BE156" s="41">
        <f t="shared" si="32"/>
        <v>0</v>
      </c>
      <c r="BF156" s="41">
        <f t="shared" si="32"/>
        <v>0</v>
      </c>
      <c r="BG156" s="41">
        <f t="shared" si="32"/>
        <v>0</v>
      </c>
      <c r="BH156" s="41">
        <f t="shared" si="32"/>
        <v>0</v>
      </c>
      <c r="BI156" s="41">
        <f t="shared" si="32"/>
        <v>0</v>
      </c>
      <c r="BJ156" s="41">
        <f t="shared" si="32"/>
        <v>0</v>
      </c>
      <c r="BK156" s="41">
        <f t="shared" si="32"/>
        <v>0</v>
      </c>
      <c r="BL156" s="41">
        <f t="shared" si="32"/>
        <v>0</v>
      </c>
      <c r="BM156" s="41">
        <f t="shared" si="33"/>
        <v>0</v>
      </c>
      <c r="BN156" s="41">
        <f t="shared" si="33"/>
        <v>0</v>
      </c>
      <c r="BO156" s="41">
        <f t="shared" si="33"/>
        <v>0</v>
      </c>
      <c r="BP156" s="41">
        <f t="shared" si="33"/>
        <v>0</v>
      </c>
      <c r="BQ156" s="41">
        <f t="shared" si="33"/>
        <v>0</v>
      </c>
      <c r="BR156" s="41">
        <f t="shared" si="33"/>
        <v>0</v>
      </c>
      <c r="BS156" s="41">
        <f t="shared" si="33"/>
        <v>0</v>
      </c>
      <c r="BT156" s="41">
        <f t="shared" si="33"/>
        <v>0</v>
      </c>
      <c r="BU156" s="41">
        <f t="shared" si="33"/>
        <v>0</v>
      </c>
      <c r="BV156" s="41">
        <f t="shared" si="33"/>
        <v>0</v>
      </c>
      <c r="BW156" s="41">
        <f t="shared" si="33"/>
        <v>0</v>
      </c>
      <c r="BX156" s="41">
        <f t="shared" si="33"/>
        <v>0</v>
      </c>
      <c r="BY156" s="41">
        <f t="shared" si="34"/>
        <v>0</v>
      </c>
      <c r="BZ156" s="41">
        <f t="shared" si="34"/>
        <v>0</v>
      </c>
      <c r="CA156" s="41">
        <f t="shared" si="34"/>
        <v>0</v>
      </c>
      <c r="CB156" s="44"/>
      <c r="CC156" s="41">
        <f t="shared" si="36"/>
        <v>0</v>
      </c>
      <c r="CD156" s="44"/>
    </row>
    <row r="157" spans="1:82">
      <c r="A157" s="41">
        <v>21</v>
      </c>
      <c r="B157" s="4" t="s">
        <v>56</v>
      </c>
      <c r="C157" s="41">
        <f>W137</f>
        <v>0</v>
      </c>
      <c r="D157" s="41">
        <f>W138</f>
        <v>0</v>
      </c>
      <c r="E157" s="41">
        <f>W139</f>
        <v>0</v>
      </c>
      <c r="F157" s="41">
        <f>W140</f>
        <v>0</v>
      </c>
      <c r="G157" s="41">
        <f>W141</f>
        <v>0</v>
      </c>
      <c r="H157" s="41">
        <f>W142</f>
        <v>0</v>
      </c>
      <c r="I157" s="41">
        <f>W143</f>
        <v>0</v>
      </c>
      <c r="J157" s="41">
        <f>W144</f>
        <v>0</v>
      </c>
      <c r="K157" s="41">
        <f>W145</f>
        <v>0</v>
      </c>
      <c r="L157" s="41">
        <f>W146</f>
        <v>0</v>
      </c>
      <c r="M157" s="41">
        <f>W147</f>
        <v>0</v>
      </c>
      <c r="N157" s="41">
        <f>W148</f>
        <v>0</v>
      </c>
      <c r="O157" s="41">
        <f>W149</f>
        <v>0</v>
      </c>
      <c r="P157" s="41">
        <f>W150</f>
        <v>0</v>
      </c>
      <c r="Q157" s="41">
        <f>W151</f>
        <v>0</v>
      </c>
      <c r="R157" s="41">
        <f>W152</f>
        <v>0</v>
      </c>
      <c r="S157" s="41">
        <f>W153</f>
        <v>0</v>
      </c>
      <c r="T157" s="41">
        <f>W154</f>
        <v>0</v>
      </c>
      <c r="U157" s="41">
        <f>W155</f>
        <v>0</v>
      </c>
      <c r="V157" s="41">
        <f>W156</f>
        <v>0</v>
      </c>
      <c r="W157" s="44"/>
      <c r="X157" s="23">
        <v>0</v>
      </c>
      <c r="Z157" s="17"/>
      <c r="AC157">
        <v>0</v>
      </c>
      <c r="AK157" s="21"/>
      <c r="AL157" s="2">
        <v>21</v>
      </c>
      <c r="AM157" s="2">
        <f t="shared" si="35"/>
        <v>0</v>
      </c>
      <c r="AS157" s="41">
        <f t="shared" si="31"/>
        <v>0</v>
      </c>
      <c r="AT157" s="41">
        <f t="shared" si="31"/>
        <v>0</v>
      </c>
      <c r="AU157" s="41">
        <f t="shared" si="31"/>
        <v>0</v>
      </c>
      <c r="AV157" s="41">
        <f t="shared" si="31"/>
        <v>0</v>
      </c>
      <c r="AW157" s="41">
        <f t="shared" si="31"/>
        <v>0</v>
      </c>
      <c r="AX157" s="41">
        <f t="shared" si="31"/>
        <v>0</v>
      </c>
      <c r="AY157" s="41">
        <f t="shared" si="31"/>
        <v>0</v>
      </c>
      <c r="AZ157" s="41">
        <f t="shared" si="31"/>
        <v>0</v>
      </c>
      <c r="BA157" s="41">
        <f t="shared" si="31"/>
        <v>0</v>
      </c>
      <c r="BB157" s="41">
        <f t="shared" si="31"/>
        <v>0</v>
      </c>
      <c r="BC157" s="41">
        <f t="shared" si="32"/>
        <v>0</v>
      </c>
      <c r="BD157" s="41">
        <f t="shared" si="32"/>
        <v>0</v>
      </c>
      <c r="BE157" s="41">
        <f t="shared" si="32"/>
        <v>0</v>
      </c>
      <c r="BF157" s="41">
        <f t="shared" si="32"/>
        <v>0</v>
      </c>
      <c r="BG157" s="41">
        <f t="shared" si="32"/>
        <v>0</v>
      </c>
      <c r="BH157" s="41">
        <f t="shared" si="32"/>
        <v>0</v>
      </c>
      <c r="BI157" s="41">
        <f t="shared" si="32"/>
        <v>0</v>
      </c>
      <c r="BJ157" s="41">
        <f t="shared" si="32"/>
        <v>0</v>
      </c>
      <c r="BK157" s="41">
        <f t="shared" si="32"/>
        <v>0</v>
      </c>
      <c r="BL157" s="41">
        <f t="shared" si="32"/>
        <v>0</v>
      </c>
      <c r="BM157" s="41">
        <f t="shared" si="33"/>
        <v>0</v>
      </c>
      <c r="BN157" s="41">
        <f t="shared" si="33"/>
        <v>0</v>
      </c>
      <c r="BO157" s="41">
        <f t="shared" si="33"/>
        <v>0</v>
      </c>
      <c r="BP157" s="41">
        <f t="shared" si="33"/>
        <v>0</v>
      </c>
      <c r="BQ157" s="41">
        <f t="shared" si="33"/>
        <v>0</v>
      </c>
      <c r="BR157" s="41">
        <f t="shared" si="33"/>
        <v>0</v>
      </c>
      <c r="BS157" s="41">
        <f t="shared" si="33"/>
        <v>0</v>
      </c>
      <c r="BT157" s="41">
        <f t="shared" si="33"/>
        <v>0</v>
      </c>
      <c r="BU157" s="41">
        <f t="shared" si="33"/>
        <v>0</v>
      </c>
      <c r="BV157" s="41">
        <f t="shared" si="33"/>
        <v>0</v>
      </c>
      <c r="BW157" s="41">
        <f t="shared" si="33"/>
        <v>0</v>
      </c>
      <c r="BX157" s="41">
        <f t="shared" si="33"/>
        <v>0</v>
      </c>
      <c r="BY157" s="41">
        <f t="shared" si="34"/>
        <v>0</v>
      </c>
      <c r="BZ157" s="41">
        <f t="shared" si="34"/>
        <v>0</v>
      </c>
      <c r="CA157" s="41">
        <f t="shared" si="34"/>
        <v>0</v>
      </c>
      <c r="CB157" s="44"/>
      <c r="CC157" s="41">
        <f t="shared" si="36"/>
        <v>0</v>
      </c>
      <c r="CD157" s="44"/>
    </row>
    <row r="158" spans="1:82">
      <c r="A158" s="41">
        <v>22</v>
      </c>
      <c r="B158" s="4" t="s">
        <v>56</v>
      </c>
      <c r="C158" s="41">
        <f>X137</f>
        <v>0</v>
      </c>
      <c r="D158" s="41">
        <f>X138</f>
        <v>0</v>
      </c>
      <c r="E158" s="41">
        <f>X139</f>
        <v>0</v>
      </c>
      <c r="F158" s="41">
        <f>X140</f>
        <v>0</v>
      </c>
      <c r="G158" s="41">
        <f>X141</f>
        <v>0</v>
      </c>
      <c r="H158" s="41">
        <f>X142</f>
        <v>0</v>
      </c>
      <c r="I158" s="41">
        <f>X143</f>
        <v>0</v>
      </c>
      <c r="J158" s="41">
        <f>X144</f>
        <v>0</v>
      </c>
      <c r="K158" s="41">
        <f>X145</f>
        <v>0</v>
      </c>
      <c r="L158" s="41">
        <f>X146</f>
        <v>0</v>
      </c>
      <c r="M158" s="41">
        <f>X147</f>
        <v>0</v>
      </c>
      <c r="N158" s="41">
        <f>X148</f>
        <v>0</v>
      </c>
      <c r="O158" s="41">
        <f>X149</f>
        <v>0</v>
      </c>
      <c r="P158" s="41">
        <f>X150</f>
        <v>0</v>
      </c>
      <c r="Q158" s="41">
        <f>X151</f>
        <v>0</v>
      </c>
      <c r="R158" s="41">
        <f>X152</f>
        <v>0</v>
      </c>
      <c r="S158" s="41">
        <f>X153</f>
        <v>0</v>
      </c>
      <c r="T158" s="41">
        <f>X154</f>
        <v>0</v>
      </c>
      <c r="U158" s="41">
        <f>X155</f>
        <v>0</v>
      </c>
      <c r="V158" s="41">
        <f>X156</f>
        <v>0</v>
      </c>
      <c r="W158" s="41">
        <f>X157</f>
        <v>0</v>
      </c>
      <c r="X158" s="44"/>
      <c r="Y158" s="23">
        <v>0</v>
      </c>
      <c r="Z158" s="17"/>
      <c r="AD158">
        <v>0</v>
      </c>
      <c r="AK158" s="21"/>
      <c r="AL158" s="2">
        <v>22</v>
      </c>
      <c r="AM158" s="2">
        <f t="shared" si="35"/>
        <v>0</v>
      </c>
      <c r="AS158" s="41">
        <f t="shared" si="31"/>
        <v>0</v>
      </c>
      <c r="AT158" s="41">
        <f t="shared" si="31"/>
        <v>0</v>
      </c>
      <c r="AU158" s="41">
        <f t="shared" si="31"/>
        <v>0</v>
      </c>
      <c r="AV158" s="41">
        <f t="shared" si="31"/>
        <v>0</v>
      </c>
      <c r="AW158" s="41">
        <f t="shared" si="31"/>
        <v>0</v>
      </c>
      <c r="AX158" s="41">
        <f t="shared" si="31"/>
        <v>0</v>
      </c>
      <c r="AY158" s="41">
        <f t="shared" si="31"/>
        <v>0</v>
      </c>
      <c r="AZ158" s="41">
        <f t="shared" si="31"/>
        <v>0</v>
      </c>
      <c r="BA158" s="41">
        <f t="shared" si="31"/>
        <v>0</v>
      </c>
      <c r="BB158" s="41">
        <f t="shared" si="31"/>
        <v>0</v>
      </c>
      <c r="BC158" s="41">
        <f t="shared" si="32"/>
        <v>0</v>
      </c>
      <c r="BD158" s="41">
        <f t="shared" si="32"/>
        <v>0</v>
      </c>
      <c r="BE158" s="41">
        <f t="shared" si="32"/>
        <v>0</v>
      </c>
      <c r="BF158" s="41">
        <f t="shared" si="32"/>
        <v>0</v>
      </c>
      <c r="BG158" s="41">
        <f t="shared" si="32"/>
        <v>0</v>
      </c>
      <c r="BH158" s="41">
        <f t="shared" si="32"/>
        <v>0</v>
      </c>
      <c r="BI158" s="41">
        <f t="shared" si="32"/>
        <v>0</v>
      </c>
      <c r="BJ158" s="41">
        <f t="shared" si="32"/>
        <v>0</v>
      </c>
      <c r="BK158" s="41">
        <f t="shared" si="32"/>
        <v>0</v>
      </c>
      <c r="BL158" s="41">
        <f t="shared" si="32"/>
        <v>0</v>
      </c>
      <c r="BM158" s="41">
        <f t="shared" si="33"/>
        <v>0</v>
      </c>
      <c r="BN158" s="41">
        <f t="shared" si="33"/>
        <v>0</v>
      </c>
      <c r="BO158" s="41">
        <f t="shared" si="33"/>
        <v>0</v>
      </c>
      <c r="BP158" s="41">
        <f t="shared" si="33"/>
        <v>0</v>
      </c>
      <c r="BQ158" s="41">
        <f t="shared" si="33"/>
        <v>0</v>
      </c>
      <c r="BR158" s="41">
        <f t="shared" si="33"/>
        <v>0</v>
      </c>
      <c r="BS158" s="41">
        <f t="shared" si="33"/>
        <v>0</v>
      </c>
      <c r="BT158" s="41">
        <f t="shared" si="33"/>
        <v>0</v>
      </c>
      <c r="BU158" s="41">
        <f t="shared" si="33"/>
        <v>0</v>
      </c>
      <c r="BV158" s="41">
        <f t="shared" si="33"/>
        <v>0</v>
      </c>
      <c r="BW158" s="41">
        <f t="shared" si="33"/>
        <v>0</v>
      </c>
      <c r="BX158" s="41">
        <f t="shared" si="33"/>
        <v>0</v>
      </c>
      <c r="BY158" s="41">
        <f t="shared" si="34"/>
        <v>0</v>
      </c>
      <c r="BZ158" s="41">
        <f t="shared" si="34"/>
        <v>0</v>
      </c>
      <c r="CA158" s="41">
        <f t="shared" si="34"/>
        <v>0</v>
      </c>
      <c r="CB158" s="44"/>
      <c r="CC158" s="41">
        <f t="shared" si="36"/>
        <v>0</v>
      </c>
      <c r="CD158" s="44"/>
    </row>
    <row r="159" spans="1:82">
      <c r="A159" s="41">
        <v>23</v>
      </c>
      <c r="B159" s="4" t="s">
        <v>56</v>
      </c>
      <c r="C159" s="41">
        <f>Y137</f>
        <v>0</v>
      </c>
      <c r="D159" s="41">
        <f>Y138</f>
        <v>0</v>
      </c>
      <c r="E159" s="41">
        <f>Y139</f>
        <v>0</v>
      </c>
      <c r="F159" s="41">
        <f>Y140</f>
        <v>0</v>
      </c>
      <c r="G159" s="41">
        <f>Y141</f>
        <v>0</v>
      </c>
      <c r="H159" s="41">
        <f>Y142</f>
        <v>0</v>
      </c>
      <c r="I159" s="41">
        <f>Y143</f>
        <v>0</v>
      </c>
      <c r="J159" s="41">
        <f>Y144</f>
        <v>0</v>
      </c>
      <c r="K159" s="41">
        <f>Y145</f>
        <v>0</v>
      </c>
      <c r="L159" s="41">
        <f>Y146</f>
        <v>0</v>
      </c>
      <c r="M159" s="41">
        <f>Y147</f>
        <v>0</v>
      </c>
      <c r="N159" s="41">
        <f>Y148</f>
        <v>0</v>
      </c>
      <c r="O159" s="41">
        <f>Y149</f>
        <v>0</v>
      </c>
      <c r="P159" s="41">
        <f>Y150</f>
        <v>0</v>
      </c>
      <c r="Q159" s="41">
        <f>Y151</f>
        <v>0</v>
      </c>
      <c r="R159" s="41">
        <f>Y152</f>
        <v>0</v>
      </c>
      <c r="S159" s="41">
        <f>Y153</f>
        <v>0</v>
      </c>
      <c r="T159" s="41">
        <f>Y154</f>
        <v>0</v>
      </c>
      <c r="U159" s="41">
        <f>Y155</f>
        <v>0</v>
      </c>
      <c r="V159" s="41">
        <f>Y156</f>
        <v>0</v>
      </c>
      <c r="W159" s="41">
        <f>Y157</f>
        <v>0</v>
      </c>
      <c r="X159" s="41">
        <f>Y158</f>
        <v>0</v>
      </c>
      <c r="Y159" s="44"/>
      <c r="Z159" s="24">
        <v>0</v>
      </c>
      <c r="AE159">
        <v>0</v>
      </c>
      <c r="AK159" s="21"/>
      <c r="AL159" s="2">
        <v>23</v>
      </c>
      <c r="AM159" s="2">
        <f t="shared" si="35"/>
        <v>0</v>
      </c>
      <c r="AS159" s="41">
        <f t="shared" si="31"/>
        <v>0</v>
      </c>
      <c r="AT159" s="41">
        <f t="shared" si="31"/>
        <v>0</v>
      </c>
      <c r="AU159" s="41">
        <f t="shared" si="31"/>
        <v>0</v>
      </c>
      <c r="AV159" s="41">
        <f t="shared" si="31"/>
        <v>0</v>
      </c>
      <c r="AW159" s="41">
        <f t="shared" si="31"/>
        <v>0</v>
      </c>
      <c r="AX159" s="41">
        <f t="shared" si="31"/>
        <v>0</v>
      </c>
      <c r="AY159" s="41">
        <f t="shared" si="31"/>
        <v>0</v>
      </c>
      <c r="AZ159" s="41">
        <f t="shared" si="31"/>
        <v>0</v>
      </c>
      <c r="BA159" s="41">
        <f t="shared" si="31"/>
        <v>0</v>
      </c>
      <c r="BB159" s="41">
        <f t="shared" si="31"/>
        <v>0</v>
      </c>
      <c r="BC159" s="41">
        <f t="shared" si="32"/>
        <v>0</v>
      </c>
      <c r="BD159" s="41">
        <f t="shared" si="32"/>
        <v>0</v>
      </c>
      <c r="BE159" s="41">
        <f t="shared" si="32"/>
        <v>0</v>
      </c>
      <c r="BF159" s="41">
        <f t="shared" si="32"/>
        <v>0</v>
      </c>
      <c r="BG159" s="41">
        <f t="shared" si="32"/>
        <v>0</v>
      </c>
      <c r="BH159" s="41">
        <f t="shared" si="32"/>
        <v>0</v>
      </c>
      <c r="BI159" s="41">
        <f t="shared" si="32"/>
        <v>0</v>
      </c>
      <c r="BJ159" s="41">
        <f t="shared" si="32"/>
        <v>0</v>
      </c>
      <c r="BK159" s="41">
        <f t="shared" si="32"/>
        <v>0</v>
      </c>
      <c r="BL159" s="41">
        <f t="shared" si="32"/>
        <v>0</v>
      </c>
      <c r="BM159" s="41">
        <f t="shared" si="33"/>
        <v>0</v>
      </c>
      <c r="BN159" s="41">
        <f t="shared" si="33"/>
        <v>0</v>
      </c>
      <c r="BO159" s="41">
        <f t="shared" si="33"/>
        <v>0</v>
      </c>
      <c r="BP159" s="41">
        <f t="shared" si="33"/>
        <v>0</v>
      </c>
      <c r="BQ159" s="41">
        <f t="shared" si="33"/>
        <v>0</v>
      </c>
      <c r="BR159" s="41">
        <f t="shared" si="33"/>
        <v>0</v>
      </c>
      <c r="BS159" s="41">
        <f t="shared" si="33"/>
        <v>0</v>
      </c>
      <c r="BT159" s="41">
        <f t="shared" si="33"/>
        <v>0</v>
      </c>
      <c r="BU159" s="41">
        <f t="shared" si="33"/>
        <v>0</v>
      </c>
      <c r="BV159" s="41">
        <f t="shared" si="33"/>
        <v>0</v>
      </c>
      <c r="BW159" s="41">
        <f t="shared" si="33"/>
        <v>0</v>
      </c>
      <c r="BX159" s="41">
        <f t="shared" si="33"/>
        <v>0</v>
      </c>
      <c r="BY159" s="41">
        <f t="shared" si="34"/>
        <v>0</v>
      </c>
      <c r="BZ159" s="41">
        <f t="shared" si="34"/>
        <v>0</v>
      </c>
      <c r="CA159" s="41">
        <f t="shared" si="34"/>
        <v>0</v>
      </c>
      <c r="CB159" s="44"/>
      <c r="CC159" s="41">
        <f t="shared" si="36"/>
        <v>0</v>
      </c>
      <c r="CD159" s="44"/>
    </row>
    <row r="160" spans="1:82">
      <c r="A160" s="41">
        <v>24</v>
      </c>
      <c r="B160" s="4" t="s">
        <v>56</v>
      </c>
      <c r="C160" s="42">
        <f>Z137</f>
        <v>0</v>
      </c>
      <c r="D160" s="42">
        <f>Z138</f>
        <v>0</v>
      </c>
      <c r="E160" s="42">
        <f>Z139</f>
        <v>0</v>
      </c>
      <c r="F160" s="43">
        <f>Z140</f>
        <v>0</v>
      </c>
      <c r="G160" s="43">
        <f>Z141</f>
        <v>0</v>
      </c>
      <c r="H160" s="43">
        <f>Z142</f>
        <v>0</v>
      </c>
      <c r="I160" s="43">
        <f>Z143</f>
        <v>0</v>
      </c>
      <c r="J160" s="43">
        <f>Z144</f>
        <v>0</v>
      </c>
      <c r="K160" s="43">
        <f>Z145</f>
        <v>0</v>
      </c>
      <c r="L160" s="43">
        <f>Z146</f>
        <v>0</v>
      </c>
      <c r="M160" s="43">
        <f>Z147</f>
        <v>0</v>
      </c>
      <c r="N160" s="43">
        <f>Z148</f>
        <v>0</v>
      </c>
      <c r="O160" s="43">
        <f>Z149</f>
        <v>0</v>
      </c>
      <c r="P160" s="43">
        <f>Z150</f>
        <v>0</v>
      </c>
      <c r="Q160" s="43">
        <f>Z151</f>
        <v>0</v>
      </c>
      <c r="R160" s="43">
        <f>Z152</f>
        <v>0</v>
      </c>
      <c r="S160" s="43">
        <f>Z153</f>
        <v>0</v>
      </c>
      <c r="T160" s="43">
        <f>Z154</f>
        <v>0</v>
      </c>
      <c r="U160" s="43">
        <f>Z155</f>
        <v>0</v>
      </c>
      <c r="V160" s="43">
        <f>Z156</f>
        <v>0</v>
      </c>
      <c r="W160" s="43">
        <f>Z157</f>
        <v>0</v>
      </c>
      <c r="X160" s="43">
        <f>Z158</f>
        <v>0</v>
      </c>
      <c r="Y160" s="43">
        <f>Z159</f>
        <v>0</v>
      </c>
      <c r="Z160" s="44"/>
      <c r="AA160" s="23">
        <v>0</v>
      </c>
      <c r="AF160">
        <v>0</v>
      </c>
      <c r="AH160">
        <v>0</v>
      </c>
      <c r="AK160" s="21"/>
      <c r="AL160" s="2">
        <v>24</v>
      </c>
      <c r="AM160" s="2">
        <f t="shared" si="35"/>
        <v>0</v>
      </c>
      <c r="AS160" s="41">
        <f t="shared" si="31"/>
        <v>0</v>
      </c>
      <c r="AT160" s="41">
        <f t="shared" si="31"/>
        <v>0</v>
      </c>
      <c r="AU160" s="41">
        <f t="shared" si="31"/>
        <v>0</v>
      </c>
      <c r="AV160" s="41">
        <f t="shared" si="31"/>
        <v>0</v>
      </c>
      <c r="AW160" s="41">
        <f t="shared" si="31"/>
        <v>0</v>
      </c>
      <c r="AX160" s="41">
        <f t="shared" si="31"/>
        <v>0</v>
      </c>
      <c r="AY160" s="41">
        <f t="shared" si="31"/>
        <v>0</v>
      </c>
      <c r="AZ160" s="41">
        <f t="shared" si="31"/>
        <v>0</v>
      </c>
      <c r="BA160" s="41">
        <f t="shared" si="31"/>
        <v>0</v>
      </c>
      <c r="BB160" s="41">
        <f t="shared" si="31"/>
        <v>0</v>
      </c>
      <c r="BC160" s="41">
        <f t="shared" si="32"/>
        <v>0</v>
      </c>
      <c r="BD160" s="41">
        <f t="shared" si="32"/>
        <v>0</v>
      </c>
      <c r="BE160" s="41">
        <f t="shared" si="32"/>
        <v>0</v>
      </c>
      <c r="BF160" s="41">
        <f t="shared" si="32"/>
        <v>0</v>
      </c>
      <c r="BG160" s="41">
        <f t="shared" si="32"/>
        <v>0</v>
      </c>
      <c r="BH160" s="41">
        <f t="shared" si="32"/>
        <v>0</v>
      </c>
      <c r="BI160" s="41">
        <f t="shared" si="32"/>
        <v>0</v>
      </c>
      <c r="BJ160" s="41">
        <f t="shared" si="32"/>
        <v>0</v>
      </c>
      <c r="BK160" s="41">
        <f t="shared" si="32"/>
        <v>0</v>
      </c>
      <c r="BL160" s="41">
        <f t="shared" si="32"/>
        <v>0</v>
      </c>
      <c r="BM160" s="41">
        <f t="shared" si="33"/>
        <v>0</v>
      </c>
      <c r="BN160" s="41">
        <f t="shared" si="33"/>
        <v>0</v>
      </c>
      <c r="BO160" s="41">
        <f t="shared" si="33"/>
        <v>0</v>
      </c>
      <c r="BP160" s="41">
        <f t="shared" si="33"/>
        <v>0</v>
      </c>
      <c r="BQ160" s="41">
        <f t="shared" si="33"/>
        <v>0</v>
      </c>
      <c r="BR160" s="41">
        <f t="shared" si="33"/>
        <v>0</v>
      </c>
      <c r="BS160" s="41">
        <f t="shared" si="33"/>
        <v>0</v>
      </c>
      <c r="BT160" s="41">
        <f t="shared" si="33"/>
        <v>0</v>
      </c>
      <c r="BU160" s="41">
        <f t="shared" si="33"/>
        <v>0</v>
      </c>
      <c r="BV160" s="41">
        <f t="shared" si="33"/>
        <v>0</v>
      </c>
      <c r="BW160" s="41">
        <f t="shared" si="33"/>
        <v>0</v>
      </c>
      <c r="BX160" s="41">
        <f t="shared" si="33"/>
        <v>0</v>
      </c>
      <c r="BY160" s="41">
        <f t="shared" si="34"/>
        <v>0</v>
      </c>
      <c r="BZ160" s="41">
        <f t="shared" si="34"/>
        <v>0</v>
      </c>
      <c r="CA160" s="41">
        <f t="shared" si="34"/>
        <v>0</v>
      </c>
      <c r="CB160" s="44"/>
      <c r="CC160" s="41">
        <f t="shared" si="36"/>
        <v>0</v>
      </c>
      <c r="CD160" s="44"/>
    </row>
    <row r="161" spans="1:82">
      <c r="A161" s="41">
        <v>25</v>
      </c>
      <c r="B161" s="4" t="s">
        <v>56</v>
      </c>
      <c r="C161" s="41">
        <f>AA137</f>
        <v>0</v>
      </c>
      <c r="D161" s="41">
        <f>AA138</f>
        <v>0</v>
      </c>
      <c r="E161" s="41">
        <f>AA139</f>
        <v>0</v>
      </c>
      <c r="F161" s="41">
        <f>AA140</f>
        <v>0</v>
      </c>
      <c r="G161" s="41">
        <f>AA141</f>
        <v>0</v>
      </c>
      <c r="H161" s="41">
        <f>AA142</f>
        <v>0</v>
      </c>
      <c r="I161" s="41">
        <f>AA143</f>
        <v>0</v>
      </c>
      <c r="J161" s="41">
        <f>AA144</f>
        <v>0</v>
      </c>
      <c r="K161" s="41">
        <f>AA145</f>
        <v>0</v>
      </c>
      <c r="L161" s="41">
        <f>AA146</f>
        <v>0</v>
      </c>
      <c r="M161" s="41">
        <f>AA147</f>
        <v>0</v>
      </c>
      <c r="N161" s="41">
        <f>AA148</f>
        <v>0</v>
      </c>
      <c r="O161" s="41">
        <f>AA149</f>
        <v>0</v>
      </c>
      <c r="P161" s="41">
        <f>AA150</f>
        <v>0</v>
      </c>
      <c r="Q161" s="41">
        <f>AA151</f>
        <v>0</v>
      </c>
      <c r="R161" s="41">
        <f>AA152</f>
        <v>0</v>
      </c>
      <c r="S161" s="41">
        <f>AA153</f>
        <v>0</v>
      </c>
      <c r="T161" s="41">
        <f>AA154</f>
        <v>0</v>
      </c>
      <c r="U161" s="41">
        <f>AA155</f>
        <v>0</v>
      </c>
      <c r="V161" s="41">
        <f>AA156</f>
        <v>0</v>
      </c>
      <c r="W161" s="41">
        <f>AA157</f>
        <v>0</v>
      </c>
      <c r="X161" s="41">
        <f>AA158</f>
        <v>0</v>
      </c>
      <c r="Y161" s="41">
        <f>AA159</f>
        <v>0</v>
      </c>
      <c r="Z161" s="41">
        <f>AA160</f>
        <v>0</v>
      </c>
      <c r="AA161" s="44"/>
      <c r="AB161" s="23">
        <v>0</v>
      </c>
      <c r="AH161">
        <v>0</v>
      </c>
      <c r="AJ161">
        <v>0</v>
      </c>
      <c r="AK161" s="21"/>
      <c r="AL161" s="2">
        <v>25</v>
      </c>
      <c r="AM161" s="2">
        <f t="shared" si="35"/>
        <v>0</v>
      </c>
      <c r="AS161" s="41">
        <f t="shared" si="31"/>
        <v>0</v>
      </c>
      <c r="AT161" s="41">
        <f t="shared" si="31"/>
        <v>0</v>
      </c>
      <c r="AU161" s="41">
        <f t="shared" si="31"/>
        <v>0</v>
      </c>
      <c r="AV161" s="41">
        <f t="shared" si="31"/>
        <v>0</v>
      </c>
      <c r="AW161" s="41">
        <f t="shared" si="31"/>
        <v>0</v>
      </c>
      <c r="AX161" s="41">
        <f t="shared" si="31"/>
        <v>0</v>
      </c>
      <c r="AY161" s="41">
        <f t="shared" si="31"/>
        <v>0</v>
      </c>
      <c r="AZ161" s="41">
        <f t="shared" si="31"/>
        <v>0</v>
      </c>
      <c r="BA161" s="41">
        <f t="shared" si="31"/>
        <v>0</v>
      </c>
      <c r="BB161" s="41">
        <f t="shared" si="31"/>
        <v>0</v>
      </c>
      <c r="BC161" s="41">
        <f t="shared" si="32"/>
        <v>0</v>
      </c>
      <c r="BD161" s="41">
        <f t="shared" si="32"/>
        <v>0</v>
      </c>
      <c r="BE161" s="41">
        <f t="shared" si="32"/>
        <v>0</v>
      </c>
      <c r="BF161" s="41">
        <f t="shared" si="32"/>
        <v>0</v>
      </c>
      <c r="BG161" s="41">
        <f t="shared" si="32"/>
        <v>0</v>
      </c>
      <c r="BH161" s="41">
        <f t="shared" si="32"/>
        <v>0</v>
      </c>
      <c r="BI161" s="41">
        <f t="shared" si="32"/>
        <v>0</v>
      </c>
      <c r="BJ161" s="41">
        <f t="shared" si="32"/>
        <v>0</v>
      </c>
      <c r="BK161" s="41">
        <f t="shared" si="32"/>
        <v>0</v>
      </c>
      <c r="BL161" s="41">
        <f t="shared" si="32"/>
        <v>0</v>
      </c>
      <c r="BM161" s="41">
        <f t="shared" si="33"/>
        <v>0</v>
      </c>
      <c r="BN161" s="41">
        <f t="shared" si="33"/>
        <v>0</v>
      </c>
      <c r="BO161" s="41">
        <f t="shared" si="33"/>
        <v>0</v>
      </c>
      <c r="BP161" s="41">
        <f t="shared" si="33"/>
        <v>0</v>
      </c>
      <c r="BQ161" s="41">
        <f t="shared" si="33"/>
        <v>0</v>
      </c>
      <c r="BR161" s="41">
        <f t="shared" si="33"/>
        <v>0</v>
      </c>
      <c r="BS161" s="41">
        <f t="shared" si="33"/>
        <v>0</v>
      </c>
      <c r="BT161" s="41">
        <f t="shared" si="33"/>
        <v>0</v>
      </c>
      <c r="BU161" s="41">
        <f t="shared" si="33"/>
        <v>0</v>
      </c>
      <c r="BV161" s="41">
        <f t="shared" si="33"/>
        <v>0</v>
      </c>
      <c r="BW161" s="41">
        <f t="shared" si="33"/>
        <v>0</v>
      </c>
      <c r="BX161" s="41">
        <f t="shared" si="33"/>
        <v>0</v>
      </c>
      <c r="BY161" s="41">
        <f t="shared" si="34"/>
        <v>0</v>
      </c>
      <c r="BZ161" s="41">
        <f t="shared" si="34"/>
        <v>0</v>
      </c>
      <c r="CA161" s="41">
        <f t="shared" si="34"/>
        <v>0</v>
      </c>
      <c r="CB161" s="44"/>
      <c r="CC161" s="41">
        <f t="shared" si="36"/>
        <v>0</v>
      </c>
      <c r="CD161" s="44"/>
    </row>
    <row r="162" spans="1:82">
      <c r="A162" s="41">
        <v>26</v>
      </c>
      <c r="B162" s="4" t="s">
        <v>56</v>
      </c>
      <c r="C162" s="41">
        <f>AB137</f>
        <v>0</v>
      </c>
      <c r="D162" s="41">
        <f>AB138</f>
        <v>0</v>
      </c>
      <c r="E162" s="41">
        <f>AB139</f>
        <v>0</v>
      </c>
      <c r="F162" s="41">
        <f>AB140</f>
        <v>0</v>
      </c>
      <c r="G162" s="41">
        <f>AB141</f>
        <v>0</v>
      </c>
      <c r="H162" s="41">
        <f>AB142</f>
        <v>0</v>
      </c>
      <c r="I162" s="41">
        <f>AB143</f>
        <v>0</v>
      </c>
      <c r="J162" s="41">
        <f>AB144</f>
        <v>0</v>
      </c>
      <c r="K162" s="41">
        <f>AB145</f>
        <v>0</v>
      </c>
      <c r="L162" s="41">
        <f>AB146</f>
        <v>0</v>
      </c>
      <c r="M162" s="41">
        <f>AB147</f>
        <v>0</v>
      </c>
      <c r="N162" s="41">
        <f>AB148</f>
        <v>0</v>
      </c>
      <c r="O162" s="41">
        <f>AB149</f>
        <v>0</v>
      </c>
      <c r="P162" s="41">
        <f>AB150</f>
        <v>0</v>
      </c>
      <c r="Q162" s="41">
        <f>AB151</f>
        <v>0</v>
      </c>
      <c r="R162" s="41">
        <f>AB152</f>
        <v>0</v>
      </c>
      <c r="S162" s="41">
        <f>AB153</f>
        <v>0</v>
      </c>
      <c r="T162" s="41">
        <f>AB154</f>
        <v>0</v>
      </c>
      <c r="U162" s="41">
        <f>AB155</f>
        <v>0</v>
      </c>
      <c r="V162" s="41">
        <f>AB156</f>
        <v>0</v>
      </c>
      <c r="W162" s="41">
        <f>AB157</f>
        <v>0</v>
      </c>
      <c r="X162" s="41">
        <f>AB158</f>
        <v>0</v>
      </c>
      <c r="Y162" s="41">
        <f>AB159</f>
        <v>0</v>
      </c>
      <c r="Z162" s="41">
        <f>AB160</f>
        <v>0</v>
      </c>
      <c r="AA162" s="41">
        <f>AB161</f>
        <v>0</v>
      </c>
      <c r="AB162" s="44"/>
      <c r="AC162" s="23">
        <v>0</v>
      </c>
      <c r="AK162" s="21"/>
      <c r="AL162" s="2">
        <v>26</v>
      </c>
      <c r="AM162" s="2">
        <f t="shared" si="35"/>
        <v>0</v>
      </c>
      <c r="AS162" s="41">
        <f t="shared" ref="AS162:BB171" si="37">IF(AND(C162=0,AS203=0),0,(C162+AS203)*INDEX($E$14:$E$48,C$135,1))</f>
        <v>0</v>
      </c>
      <c r="AT162" s="41">
        <f t="shared" si="37"/>
        <v>0</v>
      </c>
      <c r="AU162" s="41">
        <f t="shared" si="37"/>
        <v>0</v>
      </c>
      <c r="AV162" s="41">
        <f t="shared" si="37"/>
        <v>0</v>
      </c>
      <c r="AW162" s="41">
        <f t="shared" si="37"/>
        <v>0</v>
      </c>
      <c r="AX162" s="41">
        <f t="shared" si="37"/>
        <v>0</v>
      </c>
      <c r="AY162" s="41">
        <f t="shared" si="37"/>
        <v>0</v>
      </c>
      <c r="AZ162" s="41">
        <f t="shared" si="37"/>
        <v>0</v>
      </c>
      <c r="BA162" s="41">
        <f t="shared" si="37"/>
        <v>0</v>
      </c>
      <c r="BB162" s="41">
        <f t="shared" si="37"/>
        <v>0</v>
      </c>
      <c r="BC162" s="41">
        <f t="shared" ref="BC162:BL171" si="38">IF(AND(M162=0,BC203=0),0,(M162+BC203)*INDEX($E$14:$E$48,M$135,1))</f>
        <v>0</v>
      </c>
      <c r="BD162" s="41">
        <f t="shared" si="38"/>
        <v>0</v>
      </c>
      <c r="BE162" s="41">
        <f t="shared" si="38"/>
        <v>0</v>
      </c>
      <c r="BF162" s="41">
        <f t="shared" si="38"/>
        <v>0</v>
      </c>
      <c r="BG162" s="41">
        <f t="shared" si="38"/>
        <v>0</v>
      </c>
      <c r="BH162" s="41">
        <f t="shared" si="38"/>
        <v>0</v>
      </c>
      <c r="BI162" s="41">
        <f t="shared" si="38"/>
        <v>0</v>
      </c>
      <c r="BJ162" s="41">
        <f t="shared" si="38"/>
        <v>0</v>
      </c>
      <c r="BK162" s="41">
        <f t="shared" si="38"/>
        <v>0</v>
      </c>
      <c r="BL162" s="41">
        <f t="shared" si="38"/>
        <v>0</v>
      </c>
      <c r="BM162" s="41">
        <f t="shared" ref="BM162:BX171" si="39">IF(AND(W162=0,BM203=0),0,(W162+BM203)*INDEX($E$14:$E$48,W$135,1))</f>
        <v>0</v>
      </c>
      <c r="BN162" s="41">
        <f t="shared" si="39"/>
        <v>0</v>
      </c>
      <c r="BO162" s="41">
        <f t="shared" si="39"/>
        <v>0</v>
      </c>
      <c r="BP162" s="41">
        <f t="shared" si="39"/>
        <v>0</v>
      </c>
      <c r="BQ162" s="41">
        <f t="shared" si="39"/>
        <v>0</v>
      </c>
      <c r="BR162" s="41">
        <f t="shared" si="39"/>
        <v>0</v>
      </c>
      <c r="BS162" s="41">
        <f t="shared" si="39"/>
        <v>0</v>
      </c>
      <c r="BT162" s="41">
        <f t="shared" si="39"/>
        <v>0</v>
      </c>
      <c r="BU162" s="41">
        <f t="shared" si="39"/>
        <v>0</v>
      </c>
      <c r="BV162" s="41">
        <f t="shared" si="39"/>
        <v>0</v>
      </c>
      <c r="BW162" s="41">
        <f t="shared" si="39"/>
        <v>0</v>
      </c>
      <c r="BX162" s="41">
        <f t="shared" si="39"/>
        <v>0</v>
      </c>
      <c r="BY162" s="41">
        <f t="shared" si="34"/>
        <v>0</v>
      </c>
      <c r="BZ162" s="41">
        <f t="shared" si="34"/>
        <v>0</v>
      </c>
      <c r="CA162" s="41">
        <f t="shared" si="34"/>
        <v>0</v>
      </c>
      <c r="CB162" s="44"/>
      <c r="CC162" s="41">
        <f t="shared" si="36"/>
        <v>0</v>
      </c>
      <c r="CD162" s="44"/>
    </row>
    <row r="163" spans="1:82">
      <c r="A163" s="41">
        <v>27</v>
      </c>
      <c r="B163" s="4" t="s">
        <v>56</v>
      </c>
      <c r="C163" s="41">
        <f>AC137</f>
        <v>0</v>
      </c>
      <c r="D163" s="41">
        <f>AC138</f>
        <v>0</v>
      </c>
      <c r="E163" s="41">
        <f>AC139</f>
        <v>0</v>
      </c>
      <c r="F163" s="41">
        <f>AC140</f>
        <v>0</v>
      </c>
      <c r="G163" s="41">
        <f>AC141</f>
        <v>0</v>
      </c>
      <c r="H163" s="41">
        <f>AC142</f>
        <v>0</v>
      </c>
      <c r="I163" s="41">
        <f>AC143</f>
        <v>0</v>
      </c>
      <c r="J163" s="41">
        <f>AC144</f>
        <v>0</v>
      </c>
      <c r="K163" s="41">
        <f>AC145</f>
        <v>0</v>
      </c>
      <c r="L163" s="41">
        <f>AC146</f>
        <v>0</v>
      </c>
      <c r="M163" s="41">
        <f>AC147</f>
        <v>0</v>
      </c>
      <c r="N163" s="41">
        <f>AC148</f>
        <v>0</v>
      </c>
      <c r="O163" s="41">
        <f>AC149</f>
        <v>0</v>
      </c>
      <c r="P163" s="41">
        <f>AC150</f>
        <v>0</v>
      </c>
      <c r="Q163" s="41">
        <f>AC151</f>
        <v>0</v>
      </c>
      <c r="R163" s="41">
        <f>AC152</f>
        <v>0</v>
      </c>
      <c r="S163" s="41">
        <f>AC153</f>
        <v>0</v>
      </c>
      <c r="T163" s="41">
        <f>AC154</f>
        <v>0</v>
      </c>
      <c r="U163" s="41">
        <f>AC155</f>
        <v>0</v>
      </c>
      <c r="V163" s="41">
        <f>AC156</f>
        <v>0</v>
      </c>
      <c r="W163" s="41">
        <f>AC157</f>
        <v>0</v>
      </c>
      <c r="X163" s="41">
        <f>AC158</f>
        <v>0</v>
      </c>
      <c r="Y163" s="41">
        <f>AC159</f>
        <v>0</v>
      </c>
      <c r="Z163" s="41">
        <f>AC160</f>
        <v>0</v>
      </c>
      <c r="AA163" s="41">
        <f>AC161</f>
        <v>0</v>
      </c>
      <c r="AB163" s="41">
        <f>AC162</f>
        <v>0</v>
      </c>
      <c r="AC163" s="44"/>
      <c r="AD163" s="23">
        <v>0</v>
      </c>
      <c r="AH163">
        <v>0</v>
      </c>
      <c r="AJ163">
        <v>0</v>
      </c>
      <c r="AK163" s="21"/>
      <c r="AL163" s="2">
        <v>27</v>
      </c>
      <c r="AM163" s="2">
        <f t="shared" si="35"/>
        <v>0</v>
      </c>
      <c r="AS163" s="41">
        <f t="shared" si="37"/>
        <v>0</v>
      </c>
      <c r="AT163" s="41">
        <f t="shared" si="37"/>
        <v>0</v>
      </c>
      <c r="AU163" s="41">
        <f t="shared" si="37"/>
        <v>0</v>
      </c>
      <c r="AV163" s="41">
        <f t="shared" si="37"/>
        <v>0</v>
      </c>
      <c r="AW163" s="41">
        <f t="shared" si="37"/>
        <v>0</v>
      </c>
      <c r="AX163" s="41">
        <f t="shared" si="37"/>
        <v>0</v>
      </c>
      <c r="AY163" s="41">
        <f t="shared" si="37"/>
        <v>0</v>
      </c>
      <c r="AZ163" s="41">
        <f t="shared" si="37"/>
        <v>0</v>
      </c>
      <c r="BA163" s="41">
        <f t="shared" si="37"/>
        <v>0</v>
      </c>
      <c r="BB163" s="41">
        <f t="shared" si="37"/>
        <v>0</v>
      </c>
      <c r="BC163" s="41">
        <f t="shared" si="38"/>
        <v>0</v>
      </c>
      <c r="BD163" s="41">
        <f t="shared" si="38"/>
        <v>0</v>
      </c>
      <c r="BE163" s="41">
        <f t="shared" si="38"/>
        <v>0</v>
      </c>
      <c r="BF163" s="41">
        <f t="shared" si="38"/>
        <v>0</v>
      </c>
      <c r="BG163" s="41">
        <f t="shared" si="38"/>
        <v>0</v>
      </c>
      <c r="BH163" s="41">
        <f t="shared" si="38"/>
        <v>0</v>
      </c>
      <c r="BI163" s="41">
        <f t="shared" si="38"/>
        <v>0</v>
      </c>
      <c r="BJ163" s="41">
        <f t="shared" si="38"/>
        <v>0</v>
      </c>
      <c r="BK163" s="41">
        <f t="shared" si="38"/>
        <v>0</v>
      </c>
      <c r="BL163" s="41">
        <f t="shared" si="38"/>
        <v>0</v>
      </c>
      <c r="BM163" s="41">
        <f t="shared" si="39"/>
        <v>0</v>
      </c>
      <c r="BN163" s="41">
        <f t="shared" si="39"/>
        <v>0</v>
      </c>
      <c r="BO163" s="41">
        <f t="shared" si="39"/>
        <v>0</v>
      </c>
      <c r="BP163" s="41">
        <f t="shared" si="39"/>
        <v>0</v>
      </c>
      <c r="BQ163" s="41">
        <f t="shared" si="39"/>
        <v>0</v>
      </c>
      <c r="BR163" s="41">
        <f t="shared" si="39"/>
        <v>0</v>
      </c>
      <c r="BS163" s="41">
        <f t="shared" si="39"/>
        <v>0</v>
      </c>
      <c r="BT163" s="41">
        <f t="shared" si="39"/>
        <v>0</v>
      </c>
      <c r="BU163" s="41">
        <f t="shared" si="39"/>
        <v>0</v>
      </c>
      <c r="BV163" s="41">
        <f t="shared" si="39"/>
        <v>0</v>
      </c>
      <c r="BW163" s="41">
        <f t="shared" si="39"/>
        <v>0</v>
      </c>
      <c r="BX163" s="41">
        <f t="shared" si="39"/>
        <v>0</v>
      </c>
      <c r="BY163" s="41">
        <f t="shared" si="34"/>
        <v>0</v>
      </c>
      <c r="BZ163" s="41">
        <f t="shared" si="34"/>
        <v>0</v>
      </c>
      <c r="CA163" s="41">
        <f t="shared" si="34"/>
        <v>0</v>
      </c>
      <c r="CB163" s="44"/>
      <c r="CC163" s="41">
        <f t="shared" si="36"/>
        <v>0</v>
      </c>
      <c r="CD163" s="44"/>
    </row>
    <row r="164" spans="1:82">
      <c r="A164" s="41">
        <v>28</v>
      </c>
      <c r="B164" s="4" t="s">
        <v>56</v>
      </c>
      <c r="C164" s="41">
        <f>AD137</f>
        <v>0</v>
      </c>
      <c r="D164" s="41">
        <f>AD138</f>
        <v>0</v>
      </c>
      <c r="E164" s="41">
        <f>AD139</f>
        <v>0</v>
      </c>
      <c r="F164" s="41">
        <f>AD140</f>
        <v>0</v>
      </c>
      <c r="G164" s="41">
        <f>AD141</f>
        <v>0</v>
      </c>
      <c r="H164" s="41">
        <f>AD142</f>
        <v>0</v>
      </c>
      <c r="I164" s="41">
        <f>AD143</f>
        <v>0</v>
      </c>
      <c r="J164" s="41">
        <f>AD144</f>
        <v>0</v>
      </c>
      <c r="K164" s="41">
        <f>AD145</f>
        <v>0</v>
      </c>
      <c r="L164" s="41">
        <f>AD146</f>
        <v>0</v>
      </c>
      <c r="M164" s="41">
        <f>AD147</f>
        <v>0</v>
      </c>
      <c r="N164" s="41">
        <f>AD148</f>
        <v>0</v>
      </c>
      <c r="O164" s="41">
        <f>AD149</f>
        <v>0</v>
      </c>
      <c r="P164" s="41">
        <f>AD150</f>
        <v>0</v>
      </c>
      <c r="Q164" s="41">
        <f>AD151</f>
        <v>0</v>
      </c>
      <c r="R164" s="41">
        <f>AD152</f>
        <v>0</v>
      </c>
      <c r="S164" s="41">
        <f>AD153</f>
        <v>0</v>
      </c>
      <c r="T164" s="41">
        <f>AD154</f>
        <v>0</v>
      </c>
      <c r="U164" s="41">
        <f>AD155</f>
        <v>0</v>
      </c>
      <c r="V164" s="41">
        <f>AD156</f>
        <v>0</v>
      </c>
      <c r="W164" s="41">
        <f>AD157</f>
        <v>0</v>
      </c>
      <c r="X164" s="41">
        <f>AD158</f>
        <v>0</v>
      </c>
      <c r="Y164" s="41">
        <f>AD159</f>
        <v>0</v>
      </c>
      <c r="Z164" s="41">
        <f>AD160</f>
        <v>0</v>
      </c>
      <c r="AA164" s="41">
        <f>AD161</f>
        <v>0</v>
      </c>
      <c r="AB164" s="41">
        <f>AD162</f>
        <v>0</v>
      </c>
      <c r="AC164" s="41">
        <f>AD163</f>
        <v>0</v>
      </c>
      <c r="AD164" s="44"/>
      <c r="AE164" s="23">
        <v>0</v>
      </c>
      <c r="AG164">
        <v>0</v>
      </c>
      <c r="AK164" s="21"/>
      <c r="AL164" s="2">
        <v>28</v>
      </c>
      <c r="AM164" s="2">
        <f t="shared" si="35"/>
        <v>0</v>
      </c>
      <c r="AS164" s="41">
        <f t="shared" si="37"/>
        <v>0</v>
      </c>
      <c r="AT164" s="41">
        <f t="shared" si="37"/>
        <v>0</v>
      </c>
      <c r="AU164" s="41">
        <f t="shared" si="37"/>
        <v>0</v>
      </c>
      <c r="AV164" s="41">
        <f t="shared" si="37"/>
        <v>0</v>
      </c>
      <c r="AW164" s="41">
        <f t="shared" si="37"/>
        <v>0</v>
      </c>
      <c r="AX164" s="41">
        <f t="shared" si="37"/>
        <v>0</v>
      </c>
      <c r="AY164" s="41">
        <f t="shared" si="37"/>
        <v>0</v>
      </c>
      <c r="AZ164" s="41">
        <f t="shared" si="37"/>
        <v>0</v>
      </c>
      <c r="BA164" s="41">
        <f t="shared" si="37"/>
        <v>0</v>
      </c>
      <c r="BB164" s="41">
        <f t="shared" si="37"/>
        <v>0</v>
      </c>
      <c r="BC164" s="41">
        <f t="shared" si="38"/>
        <v>0</v>
      </c>
      <c r="BD164" s="41">
        <f t="shared" si="38"/>
        <v>0</v>
      </c>
      <c r="BE164" s="41">
        <f t="shared" si="38"/>
        <v>0</v>
      </c>
      <c r="BF164" s="41">
        <f t="shared" si="38"/>
        <v>0</v>
      </c>
      <c r="BG164" s="41">
        <f t="shared" si="38"/>
        <v>0</v>
      </c>
      <c r="BH164" s="41">
        <f t="shared" si="38"/>
        <v>0</v>
      </c>
      <c r="BI164" s="41">
        <f t="shared" si="38"/>
        <v>0</v>
      </c>
      <c r="BJ164" s="41">
        <f t="shared" si="38"/>
        <v>0</v>
      </c>
      <c r="BK164" s="41">
        <f t="shared" si="38"/>
        <v>0</v>
      </c>
      <c r="BL164" s="41">
        <f t="shared" si="38"/>
        <v>0</v>
      </c>
      <c r="BM164" s="41">
        <f t="shared" si="39"/>
        <v>0</v>
      </c>
      <c r="BN164" s="41">
        <f t="shared" si="39"/>
        <v>0</v>
      </c>
      <c r="BO164" s="41">
        <f t="shared" si="39"/>
        <v>0</v>
      </c>
      <c r="BP164" s="41">
        <f t="shared" si="39"/>
        <v>0</v>
      </c>
      <c r="BQ164" s="41">
        <f t="shared" si="39"/>
        <v>0</v>
      </c>
      <c r="BR164" s="41">
        <f t="shared" si="39"/>
        <v>0</v>
      </c>
      <c r="BS164" s="41">
        <f t="shared" si="39"/>
        <v>0</v>
      </c>
      <c r="BT164" s="41">
        <f t="shared" si="39"/>
        <v>0</v>
      </c>
      <c r="BU164" s="41">
        <f t="shared" si="39"/>
        <v>0</v>
      </c>
      <c r="BV164" s="41">
        <f t="shared" si="39"/>
        <v>0</v>
      </c>
      <c r="BW164" s="41">
        <f t="shared" si="39"/>
        <v>0</v>
      </c>
      <c r="BX164" s="41">
        <f t="shared" si="39"/>
        <v>0</v>
      </c>
      <c r="BY164" s="41">
        <f t="shared" si="34"/>
        <v>0</v>
      </c>
      <c r="BZ164" s="41">
        <f t="shared" si="34"/>
        <v>0</v>
      </c>
      <c r="CA164" s="41">
        <f t="shared" si="34"/>
        <v>0</v>
      </c>
      <c r="CB164" s="44"/>
      <c r="CC164" s="41">
        <f t="shared" si="36"/>
        <v>0</v>
      </c>
      <c r="CD164" s="44"/>
    </row>
    <row r="165" spans="1:82">
      <c r="A165" s="41">
        <v>29</v>
      </c>
      <c r="B165" s="4" t="s">
        <v>56</v>
      </c>
      <c r="C165" s="41">
        <f>AE137</f>
        <v>0</v>
      </c>
      <c r="D165" s="41">
        <f>AE138</f>
        <v>0</v>
      </c>
      <c r="E165" s="41">
        <f>AE139</f>
        <v>0</v>
      </c>
      <c r="F165" s="41">
        <f>AE140</f>
        <v>0</v>
      </c>
      <c r="G165" s="41">
        <f>AE141</f>
        <v>0</v>
      </c>
      <c r="H165" s="41">
        <f>AE142</f>
        <v>0</v>
      </c>
      <c r="I165" s="41">
        <f>AE143</f>
        <v>0</v>
      </c>
      <c r="J165" s="41">
        <f>AE144</f>
        <v>0</v>
      </c>
      <c r="K165" s="41">
        <f>AE145</f>
        <v>0</v>
      </c>
      <c r="L165" s="41">
        <f>AE146</f>
        <v>0</v>
      </c>
      <c r="M165" s="41">
        <f>AE147</f>
        <v>0</v>
      </c>
      <c r="N165" s="41">
        <f>AE148</f>
        <v>0</v>
      </c>
      <c r="O165" s="41">
        <f>AE149</f>
        <v>0</v>
      </c>
      <c r="P165" s="41">
        <f>AE150</f>
        <v>0</v>
      </c>
      <c r="Q165" s="41">
        <f>AE151</f>
        <v>0</v>
      </c>
      <c r="R165" s="41">
        <f>AE152</f>
        <v>0</v>
      </c>
      <c r="S165" s="41">
        <f>AE153</f>
        <v>0</v>
      </c>
      <c r="T165" s="41">
        <f>AE154</f>
        <v>0</v>
      </c>
      <c r="U165" s="41">
        <f>AE155</f>
        <v>0</v>
      </c>
      <c r="V165" s="41">
        <f>AE156</f>
        <v>0</v>
      </c>
      <c r="W165" s="41">
        <f>AE157</f>
        <v>0</v>
      </c>
      <c r="X165" s="41">
        <f>AE158</f>
        <v>0</v>
      </c>
      <c r="Y165" s="41">
        <f>AE159</f>
        <v>0</v>
      </c>
      <c r="Z165" s="41">
        <f>AE160</f>
        <v>0</v>
      </c>
      <c r="AA165" s="41">
        <f>AE161</f>
        <v>0</v>
      </c>
      <c r="AB165" s="41">
        <f>AE162</f>
        <v>0</v>
      </c>
      <c r="AC165" s="41">
        <f>AE163</f>
        <v>0</v>
      </c>
      <c r="AD165" s="41">
        <f>AE164</f>
        <v>0</v>
      </c>
      <c r="AE165" s="44"/>
      <c r="AF165" s="23">
        <v>0</v>
      </c>
      <c r="AK165" s="21"/>
      <c r="AL165" s="2">
        <v>29</v>
      </c>
      <c r="AM165" s="2">
        <f t="shared" si="35"/>
        <v>0</v>
      </c>
      <c r="AS165" s="41">
        <f t="shared" si="37"/>
        <v>0</v>
      </c>
      <c r="AT165" s="41">
        <f t="shared" si="37"/>
        <v>0</v>
      </c>
      <c r="AU165" s="41">
        <f t="shared" si="37"/>
        <v>0</v>
      </c>
      <c r="AV165" s="41">
        <f t="shared" si="37"/>
        <v>0</v>
      </c>
      <c r="AW165" s="41">
        <f t="shared" si="37"/>
        <v>0</v>
      </c>
      <c r="AX165" s="41">
        <f t="shared" si="37"/>
        <v>0</v>
      </c>
      <c r="AY165" s="41">
        <f t="shared" si="37"/>
        <v>0</v>
      </c>
      <c r="AZ165" s="41">
        <f t="shared" si="37"/>
        <v>0</v>
      </c>
      <c r="BA165" s="41">
        <f t="shared" si="37"/>
        <v>0</v>
      </c>
      <c r="BB165" s="41">
        <f t="shared" si="37"/>
        <v>0</v>
      </c>
      <c r="BC165" s="41">
        <f t="shared" si="38"/>
        <v>0</v>
      </c>
      <c r="BD165" s="41">
        <f t="shared" si="38"/>
        <v>0</v>
      </c>
      <c r="BE165" s="41">
        <f t="shared" si="38"/>
        <v>0</v>
      </c>
      <c r="BF165" s="41">
        <f t="shared" si="38"/>
        <v>0</v>
      </c>
      <c r="BG165" s="41">
        <f t="shared" si="38"/>
        <v>0</v>
      </c>
      <c r="BH165" s="41">
        <f t="shared" si="38"/>
        <v>0</v>
      </c>
      <c r="BI165" s="41">
        <f t="shared" si="38"/>
        <v>0</v>
      </c>
      <c r="BJ165" s="41">
        <f t="shared" si="38"/>
        <v>0</v>
      </c>
      <c r="BK165" s="41">
        <f t="shared" si="38"/>
        <v>0</v>
      </c>
      <c r="BL165" s="41">
        <f t="shared" si="38"/>
        <v>0</v>
      </c>
      <c r="BM165" s="41">
        <f t="shared" si="39"/>
        <v>0</v>
      </c>
      <c r="BN165" s="41">
        <f t="shared" si="39"/>
        <v>0</v>
      </c>
      <c r="BO165" s="41">
        <f t="shared" si="39"/>
        <v>0</v>
      </c>
      <c r="BP165" s="41">
        <f t="shared" si="39"/>
        <v>0</v>
      </c>
      <c r="BQ165" s="41">
        <f t="shared" si="39"/>
        <v>0</v>
      </c>
      <c r="BR165" s="41">
        <f t="shared" si="39"/>
        <v>0</v>
      </c>
      <c r="BS165" s="41">
        <f t="shared" si="39"/>
        <v>0</v>
      </c>
      <c r="BT165" s="41">
        <f t="shared" si="39"/>
        <v>0</v>
      </c>
      <c r="BU165" s="41">
        <f t="shared" si="39"/>
        <v>0</v>
      </c>
      <c r="BV165" s="41">
        <f t="shared" si="39"/>
        <v>0</v>
      </c>
      <c r="BW165" s="41">
        <f t="shared" si="39"/>
        <v>0</v>
      </c>
      <c r="BX165" s="41">
        <f t="shared" si="39"/>
        <v>0</v>
      </c>
      <c r="BY165" s="41">
        <f t="shared" si="34"/>
        <v>0</v>
      </c>
      <c r="BZ165" s="41">
        <f t="shared" si="34"/>
        <v>0</v>
      </c>
      <c r="CA165" s="41">
        <f t="shared" si="34"/>
        <v>0</v>
      </c>
      <c r="CB165" s="44"/>
      <c r="CC165" s="41">
        <f t="shared" si="36"/>
        <v>0</v>
      </c>
      <c r="CD165" s="44"/>
    </row>
    <row r="166" spans="1:82">
      <c r="A166" s="41">
        <v>30</v>
      </c>
      <c r="B166" s="4" t="s">
        <v>56</v>
      </c>
      <c r="C166" s="41">
        <f>AF137</f>
        <v>0</v>
      </c>
      <c r="D166" s="41">
        <f>AF138</f>
        <v>0</v>
      </c>
      <c r="E166" s="41">
        <f>AF139</f>
        <v>0</v>
      </c>
      <c r="F166" s="41">
        <f>AF140</f>
        <v>0</v>
      </c>
      <c r="G166" s="41">
        <f>AF141</f>
        <v>0</v>
      </c>
      <c r="H166" s="41">
        <f>AF142</f>
        <v>0</v>
      </c>
      <c r="I166" s="41">
        <f>AF143</f>
        <v>0</v>
      </c>
      <c r="J166" s="41">
        <f>AF144</f>
        <v>0</v>
      </c>
      <c r="K166" s="41">
        <f>AF145</f>
        <v>0</v>
      </c>
      <c r="L166" s="41">
        <f>AF146</f>
        <v>0</v>
      </c>
      <c r="M166" s="41">
        <f>AF147</f>
        <v>0</v>
      </c>
      <c r="N166" s="41">
        <f>AF148</f>
        <v>0</v>
      </c>
      <c r="O166" s="41">
        <f>AF149</f>
        <v>0</v>
      </c>
      <c r="P166" s="41">
        <f>AF150</f>
        <v>0</v>
      </c>
      <c r="Q166" s="41">
        <f>AF151</f>
        <v>0</v>
      </c>
      <c r="R166" s="41">
        <f>AF152</f>
        <v>0</v>
      </c>
      <c r="S166" s="41">
        <f>AF153</f>
        <v>0</v>
      </c>
      <c r="T166" s="41">
        <f>AF154</f>
        <v>0</v>
      </c>
      <c r="U166" s="41">
        <f>AF155</f>
        <v>0</v>
      </c>
      <c r="V166" s="41">
        <f>AF156</f>
        <v>0</v>
      </c>
      <c r="W166" s="41">
        <f>AF157</f>
        <v>0</v>
      </c>
      <c r="X166" s="41">
        <f>AF158</f>
        <v>0</v>
      </c>
      <c r="Y166" s="41">
        <f>AF159</f>
        <v>0</v>
      </c>
      <c r="Z166" s="41">
        <f>AF160</f>
        <v>0</v>
      </c>
      <c r="AA166" s="41">
        <f>AF161</f>
        <v>0</v>
      </c>
      <c r="AB166" s="41">
        <f>AF162</f>
        <v>0</v>
      </c>
      <c r="AC166" s="41">
        <f>AF163</f>
        <v>0</v>
      </c>
      <c r="AD166" s="41">
        <f>AF164</f>
        <v>0</v>
      </c>
      <c r="AE166" s="41">
        <f>AF165</f>
        <v>0</v>
      </c>
      <c r="AF166" s="44"/>
      <c r="AG166" s="23"/>
      <c r="AK166" s="21"/>
      <c r="AL166" s="2">
        <v>30</v>
      </c>
      <c r="AM166" s="2">
        <f t="shared" si="35"/>
        <v>0</v>
      </c>
      <c r="AS166" s="41">
        <f t="shared" si="37"/>
        <v>0</v>
      </c>
      <c r="AT166" s="41">
        <f t="shared" si="37"/>
        <v>0</v>
      </c>
      <c r="AU166" s="41">
        <f t="shared" si="37"/>
        <v>0</v>
      </c>
      <c r="AV166" s="41">
        <f t="shared" si="37"/>
        <v>0</v>
      </c>
      <c r="AW166" s="41">
        <f t="shared" si="37"/>
        <v>0</v>
      </c>
      <c r="AX166" s="41">
        <f t="shared" si="37"/>
        <v>0</v>
      </c>
      <c r="AY166" s="41">
        <f t="shared" si="37"/>
        <v>0</v>
      </c>
      <c r="AZ166" s="41">
        <f t="shared" si="37"/>
        <v>0</v>
      </c>
      <c r="BA166" s="41">
        <f t="shared" si="37"/>
        <v>0</v>
      </c>
      <c r="BB166" s="41">
        <f t="shared" si="37"/>
        <v>0</v>
      </c>
      <c r="BC166" s="41">
        <f t="shared" si="38"/>
        <v>0</v>
      </c>
      <c r="BD166" s="41">
        <f t="shared" si="38"/>
        <v>0</v>
      </c>
      <c r="BE166" s="41">
        <f t="shared" si="38"/>
        <v>0</v>
      </c>
      <c r="BF166" s="41">
        <f t="shared" si="38"/>
        <v>0</v>
      </c>
      <c r="BG166" s="41">
        <f t="shared" si="38"/>
        <v>0</v>
      </c>
      <c r="BH166" s="41">
        <f t="shared" si="38"/>
        <v>0</v>
      </c>
      <c r="BI166" s="41">
        <f t="shared" si="38"/>
        <v>0</v>
      </c>
      <c r="BJ166" s="41">
        <f t="shared" si="38"/>
        <v>0</v>
      </c>
      <c r="BK166" s="41">
        <f t="shared" si="38"/>
        <v>0</v>
      </c>
      <c r="BL166" s="41">
        <f t="shared" si="38"/>
        <v>0</v>
      </c>
      <c r="BM166" s="41">
        <f t="shared" si="39"/>
        <v>0</v>
      </c>
      <c r="BN166" s="41">
        <f t="shared" si="39"/>
        <v>0</v>
      </c>
      <c r="BO166" s="41">
        <f t="shared" si="39"/>
        <v>0</v>
      </c>
      <c r="BP166" s="41">
        <f t="shared" si="39"/>
        <v>0</v>
      </c>
      <c r="BQ166" s="41">
        <f t="shared" si="39"/>
        <v>0</v>
      </c>
      <c r="BR166" s="41">
        <f t="shared" si="39"/>
        <v>0</v>
      </c>
      <c r="BS166" s="41">
        <f t="shared" si="39"/>
        <v>0</v>
      </c>
      <c r="BT166" s="41">
        <f t="shared" si="39"/>
        <v>0</v>
      </c>
      <c r="BU166" s="41">
        <f t="shared" si="39"/>
        <v>0</v>
      </c>
      <c r="BV166" s="41">
        <f t="shared" si="39"/>
        <v>0</v>
      </c>
      <c r="BW166" s="41">
        <f t="shared" si="39"/>
        <v>0</v>
      </c>
      <c r="BX166" s="41">
        <f t="shared" si="39"/>
        <v>0</v>
      </c>
      <c r="BY166" s="41">
        <f t="shared" si="34"/>
        <v>0</v>
      </c>
      <c r="BZ166" s="41">
        <f t="shared" si="34"/>
        <v>0</v>
      </c>
      <c r="CA166" s="41">
        <f t="shared" si="34"/>
        <v>0</v>
      </c>
      <c r="CB166" s="44"/>
      <c r="CC166" s="41">
        <f t="shared" si="36"/>
        <v>0</v>
      </c>
      <c r="CD166" s="44"/>
    </row>
    <row r="167" spans="1:82">
      <c r="A167" s="41">
        <v>31</v>
      </c>
      <c r="B167" s="4" t="s">
        <v>56</v>
      </c>
      <c r="C167" s="41">
        <f>AG137</f>
        <v>0</v>
      </c>
      <c r="D167" s="41">
        <f>AG138</f>
        <v>0</v>
      </c>
      <c r="E167" s="41">
        <f>AG139</f>
        <v>0</v>
      </c>
      <c r="F167" s="41">
        <f>AG140</f>
        <v>0</v>
      </c>
      <c r="G167" s="41">
        <f>AG141</f>
        <v>0</v>
      </c>
      <c r="H167" s="41">
        <f>AG142</f>
        <v>0</v>
      </c>
      <c r="I167" s="41">
        <f>AG143</f>
        <v>0</v>
      </c>
      <c r="J167" s="41">
        <f>AG144</f>
        <v>0</v>
      </c>
      <c r="K167" s="41">
        <f>AG145</f>
        <v>0</v>
      </c>
      <c r="L167" s="41">
        <f>AG146</f>
        <v>0</v>
      </c>
      <c r="M167" s="41">
        <f>AG147</f>
        <v>0</v>
      </c>
      <c r="N167" s="41">
        <f>AG148</f>
        <v>0</v>
      </c>
      <c r="O167" s="41">
        <f>AG149</f>
        <v>0</v>
      </c>
      <c r="P167" s="41">
        <f>AG150</f>
        <v>0</v>
      </c>
      <c r="Q167" s="41">
        <f>AG151</f>
        <v>0</v>
      </c>
      <c r="R167" s="41">
        <f>AG152</f>
        <v>0</v>
      </c>
      <c r="S167" s="41">
        <f>AG153</f>
        <v>0</v>
      </c>
      <c r="T167" s="41">
        <f>AG154</f>
        <v>0</v>
      </c>
      <c r="U167" s="41">
        <f>AG155</f>
        <v>0</v>
      </c>
      <c r="V167" s="41">
        <f>AG156</f>
        <v>0</v>
      </c>
      <c r="W167" s="41">
        <f>AG157</f>
        <v>0</v>
      </c>
      <c r="X167" s="41">
        <f>AG158</f>
        <v>0</v>
      </c>
      <c r="Y167" s="41">
        <f>AG159</f>
        <v>0</v>
      </c>
      <c r="Z167" s="41">
        <f>AG160</f>
        <v>0</v>
      </c>
      <c r="AA167" s="41">
        <f>AG161</f>
        <v>0</v>
      </c>
      <c r="AB167" s="41">
        <f>AG162</f>
        <v>0</v>
      </c>
      <c r="AC167" s="41">
        <f>AG163</f>
        <v>0</v>
      </c>
      <c r="AD167" s="41">
        <f>AG164</f>
        <v>0</v>
      </c>
      <c r="AE167" s="41">
        <f>AG165</f>
        <v>0</v>
      </c>
      <c r="AF167" s="41">
        <f>AG166</f>
        <v>0</v>
      </c>
      <c r="AG167" s="44"/>
      <c r="AH167" s="23"/>
      <c r="AK167" s="21"/>
      <c r="AL167" s="2">
        <v>31</v>
      </c>
      <c r="AM167" s="2">
        <f t="shared" si="35"/>
        <v>0</v>
      </c>
      <c r="AS167" s="41">
        <f t="shared" si="37"/>
        <v>0</v>
      </c>
      <c r="AT167" s="41">
        <f t="shared" si="37"/>
        <v>0</v>
      </c>
      <c r="AU167" s="41">
        <f t="shared" si="37"/>
        <v>0</v>
      </c>
      <c r="AV167" s="41">
        <f t="shared" si="37"/>
        <v>0</v>
      </c>
      <c r="AW167" s="41">
        <f t="shared" si="37"/>
        <v>0</v>
      </c>
      <c r="AX167" s="41">
        <f t="shared" si="37"/>
        <v>0</v>
      </c>
      <c r="AY167" s="41">
        <f t="shared" si="37"/>
        <v>0</v>
      </c>
      <c r="AZ167" s="41">
        <f t="shared" si="37"/>
        <v>0</v>
      </c>
      <c r="BA167" s="41">
        <f t="shared" si="37"/>
        <v>0</v>
      </c>
      <c r="BB167" s="41">
        <f t="shared" si="37"/>
        <v>0</v>
      </c>
      <c r="BC167" s="41">
        <f t="shared" si="38"/>
        <v>0</v>
      </c>
      <c r="BD167" s="41">
        <f t="shared" si="38"/>
        <v>0</v>
      </c>
      <c r="BE167" s="41">
        <f t="shared" si="38"/>
        <v>0</v>
      </c>
      <c r="BF167" s="41">
        <f t="shared" si="38"/>
        <v>0</v>
      </c>
      <c r="BG167" s="41">
        <f t="shared" si="38"/>
        <v>0</v>
      </c>
      <c r="BH167" s="41">
        <f t="shared" si="38"/>
        <v>0</v>
      </c>
      <c r="BI167" s="41">
        <f t="shared" si="38"/>
        <v>0</v>
      </c>
      <c r="BJ167" s="41">
        <f t="shared" si="38"/>
        <v>0</v>
      </c>
      <c r="BK167" s="41">
        <f t="shared" si="38"/>
        <v>0</v>
      </c>
      <c r="BL167" s="41">
        <f t="shared" si="38"/>
        <v>0</v>
      </c>
      <c r="BM167" s="41">
        <f t="shared" si="39"/>
        <v>0</v>
      </c>
      <c r="BN167" s="41">
        <f t="shared" si="39"/>
        <v>0</v>
      </c>
      <c r="BO167" s="41">
        <f t="shared" si="39"/>
        <v>0</v>
      </c>
      <c r="BP167" s="41">
        <f t="shared" si="39"/>
        <v>0</v>
      </c>
      <c r="BQ167" s="41">
        <f t="shared" si="39"/>
        <v>0</v>
      </c>
      <c r="BR167" s="41">
        <f t="shared" si="39"/>
        <v>0</v>
      </c>
      <c r="BS167" s="41">
        <f t="shared" si="39"/>
        <v>0</v>
      </c>
      <c r="BT167" s="41">
        <f t="shared" si="39"/>
        <v>0</v>
      </c>
      <c r="BU167" s="41">
        <f t="shared" si="39"/>
        <v>0</v>
      </c>
      <c r="BV167" s="41">
        <f t="shared" si="39"/>
        <v>0</v>
      </c>
      <c r="BW167" s="41">
        <f t="shared" si="39"/>
        <v>0</v>
      </c>
      <c r="BX167" s="41">
        <f t="shared" si="39"/>
        <v>0</v>
      </c>
      <c r="BY167" s="41">
        <f t="shared" si="34"/>
        <v>0</v>
      </c>
      <c r="BZ167" s="41">
        <f t="shared" si="34"/>
        <v>0</v>
      </c>
      <c r="CA167" s="41">
        <f t="shared" si="34"/>
        <v>0</v>
      </c>
      <c r="CB167" s="44"/>
      <c r="CC167" s="41">
        <f t="shared" si="36"/>
        <v>0</v>
      </c>
      <c r="CD167" s="44"/>
    </row>
    <row r="168" spans="1:82">
      <c r="A168" s="41">
        <v>32</v>
      </c>
      <c r="B168" s="4" t="s">
        <v>56</v>
      </c>
      <c r="C168" s="41">
        <f>AH137</f>
        <v>0</v>
      </c>
      <c r="D168" s="41">
        <f>AH138</f>
        <v>0</v>
      </c>
      <c r="E168" s="41">
        <f>AH139</f>
        <v>0</v>
      </c>
      <c r="F168" s="41">
        <f>AH140</f>
        <v>0</v>
      </c>
      <c r="G168" s="41">
        <f>AH141</f>
        <v>0</v>
      </c>
      <c r="H168" s="41">
        <f>AH142</f>
        <v>0</v>
      </c>
      <c r="I168" s="41">
        <f>AH143</f>
        <v>0</v>
      </c>
      <c r="J168" s="41">
        <f>AH144</f>
        <v>0</v>
      </c>
      <c r="K168" s="41">
        <f>AH145</f>
        <v>0</v>
      </c>
      <c r="L168" s="41">
        <f>AH146</f>
        <v>0</v>
      </c>
      <c r="M168" s="41">
        <f>AH147</f>
        <v>0</v>
      </c>
      <c r="N168" s="41">
        <f>AH148</f>
        <v>0</v>
      </c>
      <c r="O168" s="41">
        <f>AH149</f>
        <v>0</v>
      </c>
      <c r="P168" s="41">
        <f>AH150</f>
        <v>0</v>
      </c>
      <c r="Q168" s="41">
        <f>AH151</f>
        <v>0</v>
      </c>
      <c r="R168" s="41">
        <f>AH152</f>
        <v>0</v>
      </c>
      <c r="S168" s="41">
        <f>AH153</f>
        <v>0</v>
      </c>
      <c r="T168" s="41">
        <f>AH154</f>
        <v>0</v>
      </c>
      <c r="U168" s="41">
        <f>AH155</f>
        <v>0</v>
      </c>
      <c r="V168" s="41">
        <f>AH156</f>
        <v>0</v>
      </c>
      <c r="W168" s="41">
        <f>AH157</f>
        <v>0</v>
      </c>
      <c r="X168" s="41">
        <f>AH158</f>
        <v>0</v>
      </c>
      <c r="Y168" s="41">
        <f>AH159</f>
        <v>0</v>
      </c>
      <c r="Z168" s="41">
        <f>AH160</f>
        <v>0</v>
      </c>
      <c r="AA168" s="41">
        <f>AH161</f>
        <v>0</v>
      </c>
      <c r="AB168" s="41">
        <f>AH162</f>
        <v>0</v>
      </c>
      <c r="AC168" s="41">
        <f>AH163</f>
        <v>0</v>
      </c>
      <c r="AD168" s="41">
        <f>AH164</f>
        <v>0</v>
      </c>
      <c r="AE168" s="41">
        <f>AH165</f>
        <v>0</v>
      </c>
      <c r="AF168" s="41">
        <f>AH166</f>
        <v>0</v>
      </c>
      <c r="AG168" s="41">
        <f>AH167</f>
        <v>0</v>
      </c>
      <c r="AH168" s="44"/>
      <c r="AI168" s="23"/>
      <c r="AK168" s="21"/>
      <c r="AL168" s="2">
        <v>32</v>
      </c>
      <c r="AM168" s="2">
        <f t="shared" si="35"/>
        <v>0</v>
      </c>
      <c r="AS168" s="41">
        <f t="shared" si="37"/>
        <v>0</v>
      </c>
      <c r="AT168" s="41">
        <f t="shared" si="37"/>
        <v>0</v>
      </c>
      <c r="AU168" s="41">
        <f t="shared" si="37"/>
        <v>0</v>
      </c>
      <c r="AV168" s="41">
        <f t="shared" si="37"/>
        <v>0</v>
      </c>
      <c r="AW168" s="41">
        <f t="shared" si="37"/>
        <v>0</v>
      </c>
      <c r="AX168" s="41">
        <f t="shared" si="37"/>
        <v>0</v>
      </c>
      <c r="AY168" s="41">
        <f t="shared" si="37"/>
        <v>0</v>
      </c>
      <c r="AZ168" s="41">
        <f t="shared" si="37"/>
        <v>0</v>
      </c>
      <c r="BA168" s="41">
        <f t="shared" si="37"/>
        <v>0</v>
      </c>
      <c r="BB168" s="41">
        <f t="shared" si="37"/>
        <v>0</v>
      </c>
      <c r="BC168" s="41">
        <f t="shared" si="38"/>
        <v>0</v>
      </c>
      <c r="BD168" s="41">
        <f t="shared" si="38"/>
        <v>0</v>
      </c>
      <c r="BE168" s="41">
        <f t="shared" si="38"/>
        <v>0</v>
      </c>
      <c r="BF168" s="41">
        <f t="shared" si="38"/>
        <v>0</v>
      </c>
      <c r="BG168" s="41">
        <f t="shared" si="38"/>
        <v>0</v>
      </c>
      <c r="BH168" s="41">
        <f t="shared" si="38"/>
        <v>0</v>
      </c>
      <c r="BI168" s="41">
        <f t="shared" si="38"/>
        <v>0</v>
      </c>
      <c r="BJ168" s="41">
        <f t="shared" si="38"/>
        <v>0</v>
      </c>
      <c r="BK168" s="41">
        <f t="shared" si="38"/>
        <v>0</v>
      </c>
      <c r="BL168" s="41">
        <f t="shared" si="38"/>
        <v>0</v>
      </c>
      <c r="BM168" s="41">
        <f t="shared" si="39"/>
        <v>0</v>
      </c>
      <c r="BN168" s="41">
        <f t="shared" si="39"/>
        <v>0</v>
      </c>
      <c r="BO168" s="41">
        <f t="shared" si="39"/>
        <v>0</v>
      </c>
      <c r="BP168" s="41">
        <f t="shared" si="39"/>
        <v>0</v>
      </c>
      <c r="BQ168" s="41">
        <f t="shared" si="39"/>
        <v>0</v>
      </c>
      <c r="BR168" s="41">
        <f t="shared" si="39"/>
        <v>0</v>
      </c>
      <c r="BS168" s="41">
        <f t="shared" si="39"/>
        <v>0</v>
      </c>
      <c r="BT168" s="41">
        <f t="shared" si="39"/>
        <v>0</v>
      </c>
      <c r="BU168" s="41">
        <f t="shared" si="39"/>
        <v>0</v>
      </c>
      <c r="BV168" s="41">
        <f t="shared" si="39"/>
        <v>0</v>
      </c>
      <c r="BW168" s="41">
        <f t="shared" si="39"/>
        <v>0</v>
      </c>
      <c r="BX168" s="41">
        <f t="shared" si="39"/>
        <v>0</v>
      </c>
      <c r="BY168" s="41">
        <f t="shared" si="34"/>
        <v>0</v>
      </c>
      <c r="BZ168" s="41">
        <f t="shared" si="34"/>
        <v>0</v>
      </c>
      <c r="CA168" s="41">
        <f t="shared" si="34"/>
        <v>0</v>
      </c>
      <c r="CB168" s="44"/>
      <c r="CC168" s="41">
        <f t="shared" si="36"/>
        <v>0</v>
      </c>
      <c r="CD168" s="44"/>
    </row>
    <row r="169" spans="1:82">
      <c r="A169" s="41">
        <v>33</v>
      </c>
      <c r="B169" s="4" t="s">
        <v>56</v>
      </c>
      <c r="C169" s="41">
        <f>AI137</f>
        <v>0</v>
      </c>
      <c r="D169" s="41">
        <f>AI138</f>
        <v>0</v>
      </c>
      <c r="E169" s="41">
        <f>AI139</f>
        <v>0</v>
      </c>
      <c r="F169" s="41">
        <f>AI140</f>
        <v>0</v>
      </c>
      <c r="G169" s="41">
        <f>AI141</f>
        <v>0</v>
      </c>
      <c r="H169" s="41">
        <f>AI142</f>
        <v>0</v>
      </c>
      <c r="I169" s="41">
        <f>AI143</f>
        <v>0</v>
      </c>
      <c r="J169" s="41">
        <f>AI144</f>
        <v>0</v>
      </c>
      <c r="K169" s="41">
        <f>AI145</f>
        <v>0</v>
      </c>
      <c r="L169" s="41">
        <f>AI146</f>
        <v>0</v>
      </c>
      <c r="M169" s="41">
        <f>AI147</f>
        <v>0</v>
      </c>
      <c r="N169" s="41">
        <f>AI148</f>
        <v>0</v>
      </c>
      <c r="O169" s="41">
        <f>AI149</f>
        <v>0</v>
      </c>
      <c r="P169" s="41">
        <f>AI150</f>
        <v>0</v>
      </c>
      <c r="Q169" s="41">
        <f>AI151</f>
        <v>0</v>
      </c>
      <c r="R169" s="41">
        <f>AI152</f>
        <v>0</v>
      </c>
      <c r="S169" s="41">
        <f>AI153</f>
        <v>0</v>
      </c>
      <c r="T169" s="41">
        <f>AI154</f>
        <v>0</v>
      </c>
      <c r="U169" s="41">
        <f>AI155</f>
        <v>0</v>
      </c>
      <c r="V169" s="41">
        <f>AI156</f>
        <v>0</v>
      </c>
      <c r="W169" s="41">
        <f>AI157</f>
        <v>0</v>
      </c>
      <c r="X169" s="41">
        <f>AI158</f>
        <v>0</v>
      </c>
      <c r="Y169" s="41">
        <f>AI159</f>
        <v>0</v>
      </c>
      <c r="Z169" s="41">
        <f>AI160</f>
        <v>0</v>
      </c>
      <c r="AA169" s="41">
        <f>AI161</f>
        <v>0</v>
      </c>
      <c r="AB169" s="41">
        <f>AI162</f>
        <v>0</v>
      </c>
      <c r="AC169" s="41">
        <f>AI163</f>
        <v>0</v>
      </c>
      <c r="AD169" s="41">
        <f>AI164</f>
        <v>0</v>
      </c>
      <c r="AE169" s="41">
        <f>AI165</f>
        <v>0</v>
      </c>
      <c r="AF169" s="41">
        <f>AI166</f>
        <v>0</v>
      </c>
      <c r="AG169" s="41">
        <f>AI167</f>
        <v>0</v>
      </c>
      <c r="AH169" s="41">
        <f>AI168</f>
        <v>0</v>
      </c>
      <c r="AI169" s="44"/>
      <c r="AJ169" s="23"/>
      <c r="AK169" s="21"/>
      <c r="AL169" s="2">
        <v>33</v>
      </c>
      <c r="AM169" s="2">
        <f t="shared" si="35"/>
        <v>0</v>
      </c>
      <c r="AS169" s="41">
        <f t="shared" si="37"/>
        <v>0</v>
      </c>
      <c r="AT169" s="41">
        <f t="shared" si="37"/>
        <v>0</v>
      </c>
      <c r="AU169" s="41">
        <f t="shared" si="37"/>
        <v>0</v>
      </c>
      <c r="AV169" s="41">
        <f t="shared" si="37"/>
        <v>0</v>
      </c>
      <c r="AW169" s="41">
        <f t="shared" si="37"/>
        <v>0</v>
      </c>
      <c r="AX169" s="41">
        <f t="shared" si="37"/>
        <v>0</v>
      </c>
      <c r="AY169" s="41">
        <f t="shared" si="37"/>
        <v>0</v>
      </c>
      <c r="AZ169" s="41">
        <f t="shared" si="37"/>
        <v>0</v>
      </c>
      <c r="BA169" s="41">
        <f t="shared" si="37"/>
        <v>0</v>
      </c>
      <c r="BB169" s="41">
        <f t="shared" si="37"/>
        <v>0</v>
      </c>
      <c r="BC169" s="41">
        <f t="shared" si="38"/>
        <v>0</v>
      </c>
      <c r="BD169" s="41">
        <f t="shared" si="38"/>
        <v>0</v>
      </c>
      <c r="BE169" s="41">
        <f t="shared" si="38"/>
        <v>0</v>
      </c>
      <c r="BF169" s="41">
        <f t="shared" si="38"/>
        <v>0</v>
      </c>
      <c r="BG169" s="41">
        <f t="shared" si="38"/>
        <v>0</v>
      </c>
      <c r="BH169" s="41">
        <f t="shared" si="38"/>
        <v>0</v>
      </c>
      <c r="BI169" s="41">
        <f t="shared" si="38"/>
        <v>0</v>
      </c>
      <c r="BJ169" s="41">
        <f t="shared" si="38"/>
        <v>0</v>
      </c>
      <c r="BK169" s="41">
        <f t="shared" si="38"/>
        <v>0</v>
      </c>
      <c r="BL169" s="41">
        <f t="shared" si="38"/>
        <v>0</v>
      </c>
      <c r="BM169" s="41">
        <f t="shared" si="39"/>
        <v>0</v>
      </c>
      <c r="BN169" s="41">
        <f t="shared" si="39"/>
        <v>0</v>
      </c>
      <c r="BO169" s="41">
        <f t="shared" si="39"/>
        <v>0</v>
      </c>
      <c r="BP169" s="41">
        <f t="shared" si="39"/>
        <v>0</v>
      </c>
      <c r="BQ169" s="41">
        <f t="shared" si="39"/>
        <v>0</v>
      </c>
      <c r="BR169" s="41">
        <f t="shared" si="39"/>
        <v>0</v>
      </c>
      <c r="BS169" s="41">
        <f t="shared" si="39"/>
        <v>0</v>
      </c>
      <c r="BT169" s="41">
        <f t="shared" si="39"/>
        <v>0</v>
      </c>
      <c r="BU169" s="41">
        <f t="shared" si="39"/>
        <v>0</v>
      </c>
      <c r="BV169" s="41">
        <f t="shared" si="39"/>
        <v>0</v>
      </c>
      <c r="BW169" s="41">
        <f t="shared" si="39"/>
        <v>0</v>
      </c>
      <c r="BX169" s="41">
        <f t="shared" si="39"/>
        <v>0</v>
      </c>
      <c r="BY169" s="41">
        <f t="shared" si="34"/>
        <v>0</v>
      </c>
      <c r="BZ169" s="41">
        <f t="shared" si="34"/>
        <v>0</v>
      </c>
      <c r="CA169" s="41">
        <f t="shared" si="34"/>
        <v>0</v>
      </c>
      <c r="CB169" s="44"/>
      <c r="CC169" s="41">
        <f t="shared" si="36"/>
        <v>0</v>
      </c>
      <c r="CD169" s="44"/>
    </row>
    <row r="170" spans="1:82">
      <c r="A170" s="41">
        <v>34</v>
      </c>
      <c r="B170" s="4" t="s">
        <v>56</v>
      </c>
      <c r="C170" s="41">
        <f>AJ137</f>
        <v>0</v>
      </c>
      <c r="D170" s="41">
        <f>AJ138</f>
        <v>0</v>
      </c>
      <c r="E170" s="41">
        <f>AJ139</f>
        <v>0</v>
      </c>
      <c r="F170" s="41">
        <f>AJ140</f>
        <v>0</v>
      </c>
      <c r="G170" s="41">
        <f>AJ141</f>
        <v>0</v>
      </c>
      <c r="H170" s="41">
        <f>AJ142</f>
        <v>0</v>
      </c>
      <c r="I170" s="41">
        <f>AJ143</f>
        <v>0</v>
      </c>
      <c r="J170" s="41">
        <f>AJ144</f>
        <v>0</v>
      </c>
      <c r="K170" s="41">
        <f>AJ145</f>
        <v>0</v>
      </c>
      <c r="L170" s="41">
        <f>AJ146</f>
        <v>0</v>
      </c>
      <c r="M170" s="41">
        <f>AJ147</f>
        <v>0</v>
      </c>
      <c r="N170" s="41">
        <f>AJ148</f>
        <v>0</v>
      </c>
      <c r="O170" s="41">
        <f>AJ149</f>
        <v>0</v>
      </c>
      <c r="P170" s="41">
        <f>AJ150</f>
        <v>0</v>
      </c>
      <c r="Q170" s="41">
        <f>AJ151</f>
        <v>0</v>
      </c>
      <c r="R170" s="41">
        <f>AJ152</f>
        <v>0</v>
      </c>
      <c r="S170" s="41">
        <f>AJ153</f>
        <v>0</v>
      </c>
      <c r="T170" s="41">
        <f>AJ154</f>
        <v>0</v>
      </c>
      <c r="U170" s="41">
        <f>AJ155</f>
        <v>0</v>
      </c>
      <c r="V170" s="41">
        <f>AJ156</f>
        <v>0</v>
      </c>
      <c r="W170" s="41">
        <f>AJ157</f>
        <v>0</v>
      </c>
      <c r="X170" s="41">
        <f>AJ158</f>
        <v>0</v>
      </c>
      <c r="Y170" s="41">
        <f>AJ159</f>
        <v>0</v>
      </c>
      <c r="Z170" s="41">
        <f>AJ160</f>
        <v>0</v>
      </c>
      <c r="AA170" s="41">
        <f>AJ161</f>
        <v>0</v>
      </c>
      <c r="AB170" s="41">
        <f>AJ162</f>
        <v>0</v>
      </c>
      <c r="AC170" s="41">
        <f>AJ163</f>
        <v>0</v>
      </c>
      <c r="AD170" s="41">
        <f>AJ164</f>
        <v>0</v>
      </c>
      <c r="AE170" s="41">
        <f>AJ165</f>
        <v>0</v>
      </c>
      <c r="AF170" s="41">
        <f>AJ166</f>
        <v>0</v>
      </c>
      <c r="AG170" s="41">
        <f>AJ167</f>
        <v>0</v>
      </c>
      <c r="AH170" s="41">
        <f>AJ168</f>
        <v>0</v>
      </c>
      <c r="AI170" s="41">
        <f>AJ169</f>
        <v>0</v>
      </c>
      <c r="AJ170" s="43"/>
      <c r="AK170" s="25"/>
      <c r="AL170" s="2">
        <v>34</v>
      </c>
      <c r="AM170" s="2">
        <f>SUM(C170:AK170)</f>
        <v>0</v>
      </c>
      <c r="AS170" s="41">
        <f t="shared" si="37"/>
        <v>0</v>
      </c>
      <c r="AT170" s="41">
        <f t="shared" si="37"/>
        <v>0</v>
      </c>
      <c r="AU170" s="41">
        <f t="shared" si="37"/>
        <v>0</v>
      </c>
      <c r="AV170" s="41">
        <f t="shared" si="37"/>
        <v>0</v>
      </c>
      <c r="AW170" s="41">
        <f t="shared" si="37"/>
        <v>0</v>
      </c>
      <c r="AX170" s="41">
        <f t="shared" si="37"/>
        <v>0</v>
      </c>
      <c r="AY170" s="41">
        <f t="shared" si="37"/>
        <v>0</v>
      </c>
      <c r="AZ170" s="41">
        <f t="shared" si="37"/>
        <v>0</v>
      </c>
      <c r="BA170" s="41">
        <f t="shared" si="37"/>
        <v>0</v>
      </c>
      <c r="BB170" s="41">
        <f t="shared" si="37"/>
        <v>0</v>
      </c>
      <c r="BC170" s="41">
        <f t="shared" si="38"/>
        <v>0</v>
      </c>
      <c r="BD170" s="41">
        <f t="shared" si="38"/>
        <v>0</v>
      </c>
      <c r="BE170" s="41">
        <f t="shared" si="38"/>
        <v>0</v>
      </c>
      <c r="BF170" s="41">
        <f t="shared" si="38"/>
        <v>0</v>
      </c>
      <c r="BG170" s="41">
        <f t="shared" si="38"/>
        <v>0</v>
      </c>
      <c r="BH170" s="41">
        <f t="shared" si="38"/>
        <v>0</v>
      </c>
      <c r="BI170" s="41">
        <f t="shared" si="38"/>
        <v>0</v>
      </c>
      <c r="BJ170" s="41">
        <f t="shared" si="38"/>
        <v>0</v>
      </c>
      <c r="BK170" s="41">
        <f t="shared" si="38"/>
        <v>0</v>
      </c>
      <c r="BL170" s="41">
        <f t="shared" si="38"/>
        <v>0</v>
      </c>
      <c r="BM170" s="41">
        <f t="shared" si="39"/>
        <v>0</v>
      </c>
      <c r="BN170" s="41">
        <f t="shared" si="39"/>
        <v>0</v>
      </c>
      <c r="BO170" s="41">
        <f t="shared" si="39"/>
        <v>0</v>
      </c>
      <c r="BP170" s="41">
        <f t="shared" si="39"/>
        <v>0</v>
      </c>
      <c r="BQ170" s="41">
        <f t="shared" si="39"/>
        <v>0</v>
      </c>
      <c r="BR170" s="41">
        <f t="shared" si="39"/>
        <v>0</v>
      </c>
      <c r="BS170" s="41">
        <f t="shared" si="39"/>
        <v>0</v>
      </c>
      <c r="BT170" s="41">
        <f t="shared" si="39"/>
        <v>0</v>
      </c>
      <c r="BU170" s="41">
        <f t="shared" si="39"/>
        <v>0</v>
      </c>
      <c r="BV170" s="41">
        <f t="shared" si="39"/>
        <v>0</v>
      </c>
      <c r="BW170" s="41">
        <f t="shared" si="39"/>
        <v>0</v>
      </c>
      <c r="BX170" s="41">
        <f t="shared" si="39"/>
        <v>0</v>
      </c>
      <c r="BY170" s="41">
        <f t="shared" si="34"/>
        <v>0</v>
      </c>
      <c r="BZ170" s="41">
        <f t="shared" si="34"/>
        <v>0</v>
      </c>
      <c r="CA170" s="41">
        <f t="shared" si="34"/>
        <v>0</v>
      </c>
      <c r="CB170" s="44"/>
      <c r="CC170" s="41">
        <f>SUM(AS170:CA170)</f>
        <v>0</v>
      </c>
      <c r="CD170" s="44"/>
    </row>
    <row r="171" spans="1:82">
      <c r="A171" s="41">
        <v>35</v>
      </c>
      <c r="B171" s="4" t="s">
        <v>56</v>
      </c>
      <c r="C171" s="41">
        <f>AK137</f>
        <v>0</v>
      </c>
      <c r="D171" s="41">
        <f>AK138</f>
        <v>0</v>
      </c>
      <c r="E171" s="41">
        <f>AK139</f>
        <v>0</v>
      </c>
      <c r="F171" s="41">
        <f>AK140</f>
        <v>0</v>
      </c>
      <c r="G171" s="41">
        <f>AK141</f>
        <v>0</v>
      </c>
      <c r="H171" s="41">
        <f>AK142</f>
        <v>0</v>
      </c>
      <c r="I171" s="41">
        <f>AK143</f>
        <v>0</v>
      </c>
      <c r="J171" s="41">
        <f>AK144</f>
        <v>0</v>
      </c>
      <c r="K171" s="41">
        <f>AK145</f>
        <v>0</v>
      </c>
      <c r="L171" s="41">
        <f>AK146</f>
        <v>0</v>
      </c>
      <c r="M171" s="41">
        <f>AK147</f>
        <v>0</v>
      </c>
      <c r="N171" s="41">
        <f>AK148</f>
        <v>0</v>
      </c>
      <c r="O171" s="41">
        <f>AK149</f>
        <v>0</v>
      </c>
      <c r="P171" s="41">
        <f>AK150</f>
        <v>0</v>
      </c>
      <c r="Q171" s="41">
        <f>AK151</f>
        <v>0</v>
      </c>
      <c r="R171" s="41">
        <f>AK152</f>
        <v>0</v>
      </c>
      <c r="S171" s="41">
        <f>AK153</f>
        <v>0</v>
      </c>
      <c r="T171" s="41">
        <f>AK154</f>
        <v>0</v>
      </c>
      <c r="U171" s="41">
        <f>AK155</f>
        <v>0</v>
      </c>
      <c r="V171" s="41">
        <f>AK156</f>
        <v>0</v>
      </c>
      <c r="W171" s="41">
        <f>AK157</f>
        <v>0</v>
      </c>
      <c r="X171" s="41">
        <f>AK158</f>
        <v>0</v>
      </c>
      <c r="Y171" s="41">
        <f>AK159</f>
        <v>0</v>
      </c>
      <c r="Z171" s="41">
        <f>AK160</f>
        <v>0</v>
      </c>
      <c r="AA171" s="41">
        <f>AK161</f>
        <v>0</v>
      </c>
      <c r="AB171" s="41">
        <f>AK162</f>
        <v>0</v>
      </c>
      <c r="AC171" s="41">
        <f>AK163</f>
        <v>0</v>
      </c>
      <c r="AD171" s="41">
        <f>AK164</f>
        <v>0</v>
      </c>
      <c r="AE171" s="41">
        <f>AK165</f>
        <v>0</v>
      </c>
      <c r="AF171" s="41">
        <f>AK166</f>
        <v>0</v>
      </c>
      <c r="AG171" s="41">
        <f>AK167</f>
        <v>0</v>
      </c>
      <c r="AH171" s="41">
        <f>AK168</f>
        <v>0</v>
      </c>
      <c r="AI171" s="41">
        <f>AK169</f>
        <v>0</v>
      </c>
      <c r="AJ171" s="41">
        <f>AK170</f>
        <v>0</v>
      </c>
      <c r="AK171" s="43"/>
      <c r="AL171" s="2">
        <v>35</v>
      </c>
      <c r="AM171" s="2">
        <f>SUM(C171:AK171)</f>
        <v>0</v>
      </c>
      <c r="AS171" s="41">
        <f t="shared" si="37"/>
        <v>0</v>
      </c>
      <c r="AT171" s="41">
        <f t="shared" si="37"/>
        <v>0</v>
      </c>
      <c r="AU171" s="41">
        <f t="shared" si="37"/>
        <v>0</v>
      </c>
      <c r="AV171" s="41">
        <f t="shared" si="37"/>
        <v>0</v>
      </c>
      <c r="AW171" s="41">
        <f t="shared" si="37"/>
        <v>0</v>
      </c>
      <c r="AX171" s="41">
        <f t="shared" si="37"/>
        <v>0</v>
      </c>
      <c r="AY171" s="41">
        <f t="shared" si="37"/>
        <v>0</v>
      </c>
      <c r="AZ171" s="41">
        <f t="shared" si="37"/>
        <v>0</v>
      </c>
      <c r="BA171" s="41">
        <f t="shared" si="37"/>
        <v>0</v>
      </c>
      <c r="BB171" s="41">
        <f t="shared" si="37"/>
        <v>0</v>
      </c>
      <c r="BC171" s="41">
        <f t="shared" si="38"/>
        <v>0</v>
      </c>
      <c r="BD171" s="41">
        <f t="shared" si="38"/>
        <v>0</v>
      </c>
      <c r="BE171" s="41">
        <f t="shared" si="38"/>
        <v>0</v>
      </c>
      <c r="BF171" s="41">
        <f t="shared" si="38"/>
        <v>0</v>
      </c>
      <c r="BG171" s="41">
        <f t="shared" si="38"/>
        <v>0</v>
      </c>
      <c r="BH171" s="41">
        <f t="shared" si="38"/>
        <v>0</v>
      </c>
      <c r="BI171" s="41">
        <f t="shared" si="38"/>
        <v>0</v>
      </c>
      <c r="BJ171" s="41">
        <f t="shared" si="38"/>
        <v>0</v>
      </c>
      <c r="BK171" s="41">
        <f t="shared" si="38"/>
        <v>0</v>
      </c>
      <c r="BL171" s="41">
        <f t="shared" si="38"/>
        <v>0</v>
      </c>
      <c r="BM171" s="41">
        <f t="shared" si="39"/>
        <v>0</v>
      </c>
      <c r="BN171" s="41">
        <f t="shared" si="39"/>
        <v>0</v>
      </c>
      <c r="BO171" s="41">
        <f t="shared" si="39"/>
        <v>0</v>
      </c>
      <c r="BP171" s="41">
        <f t="shared" si="39"/>
        <v>0</v>
      </c>
      <c r="BQ171" s="41">
        <f t="shared" si="39"/>
        <v>0</v>
      </c>
      <c r="BR171" s="41">
        <f t="shared" si="39"/>
        <v>0</v>
      </c>
      <c r="BS171" s="41">
        <f t="shared" si="39"/>
        <v>0</v>
      </c>
      <c r="BT171" s="41">
        <f t="shared" si="39"/>
        <v>0</v>
      </c>
      <c r="BU171" s="41">
        <f t="shared" si="39"/>
        <v>0</v>
      </c>
      <c r="BV171" s="41">
        <f t="shared" si="39"/>
        <v>0</v>
      </c>
      <c r="BW171" s="41">
        <f t="shared" si="39"/>
        <v>0</v>
      </c>
      <c r="BX171" s="41">
        <f t="shared" si="39"/>
        <v>0</v>
      </c>
      <c r="BY171" s="41">
        <f t="shared" si="34"/>
        <v>0</v>
      </c>
      <c r="BZ171" s="41">
        <f t="shared" si="34"/>
        <v>0</v>
      </c>
      <c r="CA171" s="41">
        <f t="shared" si="34"/>
        <v>0</v>
      </c>
      <c r="CB171" s="44"/>
      <c r="CC171" s="41">
        <f>SUM(AS171:CA171)</f>
        <v>0</v>
      </c>
      <c r="CD171" s="44"/>
    </row>
    <row r="172" spans="1:82">
      <c r="A172" s="2"/>
      <c r="B172" s="4"/>
      <c r="C172" s="2"/>
      <c r="D172" s="2"/>
      <c r="E172" s="2"/>
      <c r="F172" s="2"/>
      <c r="G172" s="2"/>
      <c r="H172" s="2"/>
      <c r="I172" s="2"/>
      <c r="J172" s="2"/>
      <c r="K172" s="2"/>
      <c r="L172" s="2"/>
      <c r="M172" s="2"/>
      <c r="N172" s="2"/>
      <c r="O172" s="2"/>
      <c r="P172" s="2"/>
      <c r="Q172" s="2"/>
      <c r="R172" s="2"/>
      <c r="S172" s="2"/>
      <c r="T172" s="2"/>
      <c r="U172" s="2"/>
      <c r="AL172" s="2"/>
      <c r="AM172" s="2"/>
      <c r="AS172" s="41"/>
      <c r="AT172" s="41"/>
      <c r="AU172" s="41"/>
      <c r="AV172" s="41"/>
      <c r="AW172" s="41"/>
      <c r="AX172" s="41"/>
      <c r="AY172" s="41"/>
      <c r="AZ172" s="41"/>
      <c r="BA172" s="41"/>
      <c r="BB172" s="41"/>
      <c r="BC172" s="41"/>
      <c r="BD172" s="41"/>
      <c r="BE172" s="41"/>
      <c r="BF172" s="41"/>
      <c r="BG172" s="41"/>
      <c r="BH172" s="41"/>
      <c r="BI172" s="41"/>
      <c r="BJ172" s="41"/>
      <c r="BK172" s="41"/>
      <c r="BL172" s="41"/>
      <c r="BM172" s="41"/>
      <c r="BN172" s="41"/>
      <c r="BO172" s="41"/>
      <c r="BP172" s="41"/>
      <c r="BQ172" s="41"/>
      <c r="BR172" s="41"/>
      <c r="BS172" s="41"/>
      <c r="BT172" s="41"/>
      <c r="BU172" s="41"/>
      <c r="BV172" s="41"/>
      <c r="BW172" s="41"/>
      <c r="BX172" s="41"/>
      <c r="BY172" s="41"/>
      <c r="BZ172" s="41"/>
      <c r="CA172" s="41"/>
      <c r="CB172" s="44"/>
      <c r="CC172" s="41"/>
      <c r="CD172" s="44"/>
    </row>
    <row r="173" spans="1:82">
      <c r="AS173" s="44"/>
      <c r="AT173" s="44"/>
      <c r="AU173" s="44"/>
      <c r="AV173" s="44"/>
      <c r="AW173" s="44"/>
      <c r="AX173" s="44"/>
      <c r="AY173" s="44"/>
      <c r="AZ173" s="44"/>
      <c r="BA173" s="44"/>
      <c r="BB173" s="44"/>
      <c r="BC173" s="44"/>
      <c r="BD173" s="44"/>
      <c r="BE173" s="44"/>
      <c r="BF173" s="44"/>
      <c r="BG173" s="44"/>
      <c r="BH173" s="44"/>
      <c r="BI173" s="44"/>
      <c r="BJ173" s="44"/>
      <c r="BK173" s="44"/>
      <c r="BL173" s="44"/>
      <c r="BM173" s="44"/>
      <c r="BN173" s="44"/>
      <c r="BO173" s="44"/>
      <c r="BP173" s="44"/>
      <c r="BQ173" s="44"/>
      <c r="BR173" s="44"/>
      <c r="BS173" s="44"/>
      <c r="BT173" s="44"/>
      <c r="BU173" s="44"/>
      <c r="BV173" s="44"/>
      <c r="BW173" s="44"/>
      <c r="BX173" s="44"/>
      <c r="BY173" s="44"/>
      <c r="BZ173" s="44"/>
      <c r="CA173" s="44"/>
      <c r="CB173" s="44"/>
      <c r="CC173" s="44"/>
      <c r="CD173" s="44"/>
    </row>
    <row r="174" spans="1:82">
      <c r="A174" s="1" t="s">
        <v>58</v>
      </c>
      <c r="AS174" s="44">
        <v>1</v>
      </c>
      <c r="AT174" s="44">
        <v>2</v>
      </c>
      <c r="AU174" s="44">
        <v>3</v>
      </c>
      <c r="AV174" s="44">
        <v>4</v>
      </c>
      <c r="AW174" s="44">
        <v>5</v>
      </c>
      <c r="AX174" s="44">
        <v>6</v>
      </c>
      <c r="AY174" s="44">
        <v>7</v>
      </c>
      <c r="AZ174" s="44">
        <v>8</v>
      </c>
      <c r="BA174" s="44">
        <v>9</v>
      </c>
      <c r="BB174" s="44">
        <v>10</v>
      </c>
      <c r="BC174" s="44">
        <v>11</v>
      </c>
      <c r="BD174" s="44">
        <v>12</v>
      </c>
      <c r="BE174" s="44">
        <v>13</v>
      </c>
      <c r="BF174" s="44">
        <v>14</v>
      </c>
      <c r="BG174" s="44">
        <v>15</v>
      </c>
      <c r="BH174" s="44">
        <v>16</v>
      </c>
      <c r="BI174" s="44">
        <v>17</v>
      </c>
      <c r="BJ174" s="44">
        <v>18</v>
      </c>
      <c r="BK174" s="44">
        <v>19</v>
      </c>
      <c r="BL174" s="44">
        <v>20</v>
      </c>
      <c r="BM174" s="44">
        <v>21</v>
      </c>
      <c r="BN174" s="44">
        <v>22</v>
      </c>
      <c r="BO174" s="44">
        <v>23</v>
      </c>
      <c r="BP174" s="44">
        <v>24</v>
      </c>
      <c r="BQ174" s="44">
        <v>25</v>
      </c>
      <c r="BR174" s="44">
        <v>26</v>
      </c>
      <c r="BS174" s="44">
        <v>27</v>
      </c>
      <c r="BT174" s="44">
        <v>28</v>
      </c>
      <c r="BU174" s="44">
        <v>29</v>
      </c>
      <c r="BV174" s="44">
        <v>30</v>
      </c>
      <c r="BW174" s="44">
        <v>31</v>
      </c>
      <c r="BX174" s="44">
        <v>32</v>
      </c>
      <c r="BY174" s="44">
        <v>33</v>
      </c>
      <c r="BZ174" s="44">
        <v>34</v>
      </c>
      <c r="CA174" s="44">
        <v>35</v>
      </c>
      <c r="CB174" s="44"/>
      <c r="CC174" s="44"/>
      <c r="CD174" s="44"/>
    </row>
    <row r="175" spans="1:82">
      <c r="D175" s="3" t="s">
        <v>59</v>
      </c>
      <c r="E175" s="1" t="s">
        <v>60</v>
      </c>
      <c r="AS175" s="44"/>
      <c r="AT175" s="44"/>
      <c r="AU175" s="44"/>
      <c r="AV175" s="44"/>
      <c r="AW175" s="44"/>
      <c r="AX175" s="44"/>
      <c r="AY175" s="44"/>
      <c r="AZ175" s="44"/>
      <c r="BA175" s="44"/>
      <c r="BB175" s="44"/>
      <c r="BC175" s="44"/>
      <c r="BD175" s="44"/>
      <c r="BE175" s="44"/>
      <c r="BF175" s="44"/>
      <c r="BG175" s="44"/>
      <c r="BH175" s="44"/>
      <c r="BI175" s="44"/>
      <c r="BJ175" s="44"/>
      <c r="BK175" s="44"/>
      <c r="BL175" s="44"/>
      <c r="BM175" s="44"/>
      <c r="BN175" s="44"/>
      <c r="BO175" s="44"/>
      <c r="BP175" s="44"/>
      <c r="BQ175" s="44"/>
      <c r="BR175" s="44"/>
      <c r="BS175" s="44"/>
      <c r="BT175" s="44"/>
      <c r="BU175" s="44"/>
      <c r="BV175" s="44"/>
      <c r="BW175" s="44"/>
      <c r="BX175" s="44"/>
      <c r="BY175" s="44"/>
      <c r="BZ175" s="44"/>
      <c r="CA175" s="44"/>
      <c r="CB175" s="44"/>
      <c r="CC175" s="44"/>
      <c r="CD175" s="44"/>
    </row>
    <row r="176" spans="1:82">
      <c r="B176" s="1" t="s">
        <v>53</v>
      </c>
      <c r="C176" s="41">
        <v>1</v>
      </c>
      <c r="D176" s="41">
        <v>2</v>
      </c>
      <c r="E176" s="41">
        <v>3</v>
      </c>
      <c r="F176" s="41">
        <v>4</v>
      </c>
      <c r="G176" s="41">
        <v>5</v>
      </c>
      <c r="H176" s="41">
        <v>6</v>
      </c>
      <c r="I176" s="41">
        <v>7</v>
      </c>
      <c r="J176" s="41">
        <v>8</v>
      </c>
      <c r="K176" s="41">
        <v>9</v>
      </c>
      <c r="L176" s="41">
        <v>10</v>
      </c>
      <c r="M176" s="41">
        <v>11</v>
      </c>
      <c r="N176" s="41">
        <v>12</v>
      </c>
      <c r="O176" s="41">
        <v>13</v>
      </c>
      <c r="P176" s="41">
        <v>14</v>
      </c>
      <c r="Q176" s="41">
        <v>15</v>
      </c>
      <c r="R176" s="41">
        <v>16</v>
      </c>
      <c r="S176" s="41">
        <v>17</v>
      </c>
      <c r="T176" s="41">
        <v>18</v>
      </c>
      <c r="U176" s="41">
        <v>19</v>
      </c>
      <c r="V176" s="41">
        <v>20</v>
      </c>
      <c r="W176" s="41">
        <v>21</v>
      </c>
      <c r="X176" s="41">
        <v>22</v>
      </c>
      <c r="Y176" s="41">
        <v>23</v>
      </c>
      <c r="Z176" s="41">
        <v>24</v>
      </c>
      <c r="AA176" s="41">
        <v>25</v>
      </c>
      <c r="AB176" s="41">
        <v>26</v>
      </c>
      <c r="AC176" s="41">
        <v>27</v>
      </c>
      <c r="AD176" s="41">
        <v>28</v>
      </c>
      <c r="AE176" s="41">
        <v>29</v>
      </c>
      <c r="AF176" s="41">
        <v>30</v>
      </c>
      <c r="AG176" s="41">
        <v>31</v>
      </c>
      <c r="AH176" s="41">
        <v>32</v>
      </c>
      <c r="AI176" s="41">
        <v>33</v>
      </c>
      <c r="AJ176" s="41">
        <v>34</v>
      </c>
      <c r="AK176" s="41">
        <v>35</v>
      </c>
      <c r="AL176" s="3" t="s">
        <v>28</v>
      </c>
      <c r="AS176" s="45" t="s">
        <v>61</v>
      </c>
      <c r="AT176" s="44"/>
      <c r="AU176" s="44"/>
      <c r="AV176" s="44"/>
      <c r="AW176" s="44"/>
      <c r="AX176" s="44"/>
      <c r="AY176" s="44"/>
      <c r="AZ176" s="44"/>
      <c r="BA176" s="44"/>
      <c r="BB176" s="44"/>
      <c r="BC176" s="44"/>
      <c r="BD176" s="44"/>
      <c r="BE176" s="44"/>
      <c r="BF176" s="44"/>
      <c r="BG176" s="44"/>
      <c r="BH176" s="44"/>
      <c r="BI176" s="44"/>
      <c r="BJ176" s="44"/>
      <c r="BK176" s="44"/>
      <c r="BL176" s="44"/>
      <c r="BM176" s="44"/>
      <c r="BN176" s="44"/>
      <c r="BO176" s="44"/>
      <c r="BP176" s="44"/>
      <c r="BQ176" s="44"/>
      <c r="BR176" s="44"/>
      <c r="BS176" s="44"/>
      <c r="BT176" s="44"/>
      <c r="BU176" s="44"/>
      <c r="BV176" s="44"/>
      <c r="BW176" s="44"/>
      <c r="BX176" s="44"/>
      <c r="BY176" s="44"/>
      <c r="BZ176" s="44"/>
      <c r="CA176" s="44"/>
      <c r="CB176" s="44"/>
      <c r="CC176" s="46" t="s">
        <v>62</v>
      </c>
      <c r="CD176" s="44"/>
    </row>
    <row r="177" spans="1:82">
      <c r="A177" s="3" t="s">
        <v>28</v>
      </c>
      <c r="B177" s="4" t="s">
        <v>56</v>
      </c>
      <c r="C177" s="5" t="s">
        <v>57</v>
      </c>
      <c r="D177" s="5" t="s">
        <v>57</v>
      </c>
      <c r="E177" s="5" t="s">
        <v>57</v>
      </c>
      <c r="F177" s="5" t="s">
        <v>57</v>
      </c>
      <c r="G177" s="5" t="s">
        <v>57</v>
      </c>
      <c r="H177" s="5" t="s">
        <v>57</v>
      </c>
      <c r="I177" s="5" t="s">
        <v>57</v>
      </c>
      <c r="J177" s="5" t="s">
        <v>57</v>
      </c>
      <c r="K177" s="5" t="s">
        <v>57</v>
      </c>
      <c r="L177" s="5" t="s">
        <v>57</v>
      </c>
      <c r="M177" s="5" t="s">
        <v>57</v>
      </c>
      <c r="N177" s="5" t="s">
        <v>57</v>
      </c>
      <c r="O177" s="5" t="s">
        <v>57</v>
      </c>
      <c r="P177" s="5" t="s">
        <v>57</v>
      </c>
      <c r="Q177" s="5" t="s">
        <v>57</v>
      </c>
      <c r="R177" s="5" t="s">
        <v>57</v>
      </c>
      <c r="S177" s="5" t="s">
        <v>57</v>
      </c>
      <c r="T177" s="5" t="s">
        <v>57</v>
      </c>
      <c r="U177" s="5" t="s">
        <v>57</v>
      </c>
      <c r="V177" s="27" t="s">
        <v>57</v>
      </c>
      <c r="W177" s="27" t="s">
        <v>57</v>
      </c>
      <c r="X177" s="27" t="s">
        <v>57</v>
      </c>
      <c r="Y177" s="27" t="s">
        <v>57</v>
      </c>
      <c r="Z177" s="27" t="s">
        <v>57</v>
      </c>
      <c r="AA177" s="27" t="s">
        <v>57</v>
      </c>
      <c r="AB177" s="27" t="s">
        <v>57</v>
      </c>
      <c r="AC177" s="27" t="s">
        <v>57</v>
      </c>
      <c r="AD177" s="27" t="s">
        <v>57</v>
      </c>
      <c r="AE177" s="27" t="s">
        <v>57</v>
      </c>
      <c r="AF177" s="27" t="s">
        <v>57</v>
      </c>
      <c r="AG177" s="27" t="s">
        <v>57</v>
      </c>
      <c r="AH177" s="27" t="s">
        <v>57</v>
      </c>
      <c r="AI177" s="27" t="s">
        <v>57</v>
      </c>
      <c r="AJ177" s="27" t="s">
        <v>57</v>
      </c>
      <c r="AK177" s="27" t="s">
        <v>57</v>
      </c>
      <c r="AS177" s="44"/>
      <c r="AT177" s="44"/>
      <c r="AU177" s="44"/>
      <c r="AV177" s="44"/>
      <c r="AW177" s="44"/>
      <c r="AX177" s="44"/>
      <c r="AY177" s="44"/>
      <c r="AZ177" s="44"/>
      <c r="BA177" s="44"/>
      <c r="BB177" s="44"/>
      <c r="BC177" s="44"/>
      <c r="BD177" s="44"/>
      <c r="BE177" s="44"/>
      <c r="BF177" s="44"/>
      <c r="BG177" s="44"/>
      <c r="BH177" s="44"/>
      <c r="BI177" s="44"/>
      <c r="BJ177" s="44"/>
      <c r="BK177" s="44"/>
      <c r="BL177" s="44"/>
      <c r="BM177" s="44"/>
      <c r="BN177" s="44"/>
      <c r="BO177" s="44"/>
      <c r="BP177" s="44"/>
      <c r="BQ177" s="44"/>
      <c r="BR177" s="44"/>
      <c r="BS177" s="44"/>
      <c r="BT177" s="44"/>
      <c r="BU177" s="44"/>
      <c r="BV177" s="44"/>
      <c r="BW177" s="44"/>
      <c r="BX177" s="44"/>
      <c r="BY177" s="44"/>
      <c r="BZ177" s="44"/>
      <c r="CA177" s="44"/>
      <c r="CB177" s="44"/>
      <c r="CC177" s="44"/>
      <c r="CD177" s="44"/>
    </row>
    <row r="178" spans="1:82">
      <c r="A178" s="41">
        <v>1</v>
      </c>
      <c r="B178" s="4" t="s">
        <v>56</v>
      </c>
      <c r="C178" s="41">
        <v>0</v>
      </c>
      <c r="D178" s="13">
        <v>0</v>
      </c>
      <c r="E178" s="14"/>
      <c r="F178" s="14"/>
      <c r="G178" s="14"/>
      <c r="H178" s="8"/>
      <c r="I178" s="8">
        <f>Satellite!N3*Satellite!H3</f>
        <v>7.2000000000000015E-3</v>
      </c>
      <c r="J178" s="8"/>
      <c r="K178" s="8"/>
      <c r="L178" s="8"/>
      <c r="M178" s="8"/>
      <c r="N178" s="8"/>
      <c r="O178" s="8"/>
      <c r="P178" s="8"/>
      <c r="Q178" s="8"/>
      <c r="R178" s="8"/>
      <c r="S178" s="8"/>
      <c r="T178" s="8"/>
      <c r="U178" s="8"/>
      <c r="V178" s="6"/>
      <c r="W178" s="6"/>
      <c r="X178" s="6"/>
      <c r="Y178" s="6"/>
      <c r="Z178" s="17"/>
      <c r="AA178" s="6"/>
      <c r="AB178" s="6"/>
      <c r="AC178" s="6"/>
      <c r="AD178" s="6"/>
      <c r="AE178" s="6"/>
      <c r="AF178" s="6"/>
      <c r="AG178" s="6">
        <v>0</v>
      </c>
      <c r="AH178" s="6"/>
      <c r="AI178" s="6"/>
      <c r="AJ178" s="6"/>
      <c r="AK178" s="21"/>
      <c r="AL178" s="2">
        <v>1</v>
      </c>
      <c r="AS178" s="41">
        <f t="shared" ref="AS178:BB192" si="40">IF(C178=0,0,+C178*0.0000000567*((INDEX($E$14:$E$48,C$135,1)+273.15)^2+($E14+273.15)^2)*(INDEX($E$14:$E$48,C$135,1)+$E14+546.3))</f>
        <v>0</v>
      </c>
      <c r="AT178" s="41">
        <f t="shared" si="40"/>
        <v>0</v>
      </c>
      <c r="AU178" s="41">
        <f t="shared" si="40"/>
        <v>0</v>
      </c>
      <c r="AV178" s="41">
        <f t="shared" si="40"/>
        <v>0</v>
      </c>
      <c r="AW178" s="41">
        <f t="shared" si="40"/>
        <v>0</v>
      </c>
      <c r="AX178" s="41">
        <f t="shared" si="40"/>
        <v>0</v>
      </c>
      <c r="AY178" s="41">
        <f t="shared" ca="1" si="40"/>
        <v>1.3110524505907457E-2</v>
      </c>
      <c r="AZ178" s="41">
        <f t="shared" si="40"/>
        <v>0</v>
      </c>
      <c r="BA178" s="41">
        <f t="shared" si="40"/>
        <v>0</v>
      </c>
      <c r="BB178" s="41">
        <f t="shared" si="40"/>
        <v>0</v>
      </c>
      <c r="BC178" s="41">
        <f t="shared" ref="BC178:BL192" si="41">IF(M178=0,0,+M178*0.0000000567*((INDEX($E$14:$E$48,M$135,1)+273.15)^2+($E14+273.15)^2)*(INDEX($E$14:$E$48,M$135,1)+$E14+546.3))</f>
        <v>0</v>
      </c>
      <c r="BD178" s="41">
        <f t="shared" si="41"/>
        <v>0</v>
      </c>
      <c r="BE178" s="41">
        <f t="shared" si="41"/>
        <v>0</v>
      </c>
      <c r="BF178" s="41">
        <f t="shared" si="41"/>
        <v>0</v>
      </c>
      <c r="BG178" s="41">
        <f t="shared" si="41"/>
        <v>0</v>
      </c>
      <c r="BH178" s="41">
        <f t="shared" si="41"/>
        <v>0</v>
      </c>
      <c r="BI178" s="41">
        <f t="shared" si="41"/>
        <v>0</v>
      </c>
      <c r="BJ178" s="41">
        <f t="shared" si="41"/>
        <v>0</v>
      </c>
      <c r="BK178" s="41">
        <f t="shared" si="41"/>
        <v>0</v>
      </c>
      <c r="BL178" s="41">
        <f t="shared" si="41"/>
        <v>0</v>
      </c>
      <c r="BM178" s="41">
        <f t="shared" ref="BM178:CA192" si="42">IF(W178=0,0,+W178*0.0000000567*((INDEX($E$14:$E$48,W$135,1)+273.15)^2+($E14+273.15)^2)*(INDEX($E$14:$E$48,W$135,1)+$E14+546.3))</f>
        <v>0</v>
      </c>
      <c r="BN178" s="41">
        <f t="shared" si="42"/>
        <v>0</v>
      </c>
      <c r="BO178" s="41">
        <f t="shared" si="42"/>
        <v>0</v>
      </c>
      <c r="BP178" s="41">
        <f t="shared" si="42"/>
        <v>0</v>
      </c>
      <c r="BQ178" s="41">
        <f t="shared" si="42"/>
        <v>0</v>
      </c>
      <c r="BR178" s="41">
        <f t="shared" si="42"/>
        <v>0</v>
      </c>
      <c r="BS178" s="41">
        <f t="shared" si="42"/>
        <v>0</v>
      </c>
      <c r="BT178" s="41">
        <f t="shared" si="42"/>
        <v>0</v>
      </c>
      <c r="BU178" s="41">
        <f t="shared" si="42"/>
        <v>0</v>
      </c>
      <c r="BV178" s="41">
        <f t="shared" si="42"/>
        <v>0</v>
      </c>
      <c r="BW178" s="41">
        <f t="shared" si="42"/>
        <v>0</v>
      </c>
      <c r="BX178" s="41">
        <f t="shared" si="42"/>
        <v>0</v>
      </c>
      <c r="BY178" s="41">
        <f t="shared" si="42"/>
        <v>0</v>
      </c>
      <c r="BZ178" s="41">
        <f t="shared" si="42"/>
        <v>0</v>
      </c>
      <c r="CA178" s="41">
        <f t="shared" si="42"/>
        <v>0</v>
      </c>
      <c r="CB178" s="44"/>
      <c r="CC178" s="41">
        <f ca="1">SUM(AS178:CA178)</f>
        <v>1.3110524505907457E-2</v>
      </c>
      <c r="CD178" s="44"/>
    </row>
    <row r="179" spans="1:82">
      <c r="A179" s="41">
        <v>2</v>
      </c>
      <c r="B179" s="4" t="s">
        <v>56</v>
      </c>
      <c r="C179" s="41">
        <f>+D178</f>
        <v>0</v>
      </c>
      <c r="D179" s="41">
        <v>0</v>
      </c>
      <c r="E179" s="15">
        <v>0</v>
      </c>
      <c r="F179" s="2">
        <v>0</v>
      </c>
      <c r="G179" s="2">
        <v>0</v>
      </c>
      <c r="H179" s="2">
        <v>0</v>
      </c>
      <c r="I179" s="8">
        <f>Satellite!N4*Satellite!H4</f>
        <v>7.2000000000000015E-3</v>
      </c>
      <c r="J179">
        <v>0</v>
      </c>
      <c r="K179">
        <v>0</v>
      </c>
      <c r="L179">
        <v>0</v>
      </c>
      <c r="V179" s="6"/>
      <c r="W179" s="6"/>
      <c r="X179" s="6"/>
      <c r="Y179" s="6"/>
      <c r="Z179" s="17"/>
      <c r="AA179" s="6"/>
      <c r="AB179" s="6"/>
      <c r="AC179" s="6"/>
      <c r="AD179" s="6"/>
      <c r="AE179" s="6"/>
      <c r="AF179" s="6"/>
      <c r="AG179" s="6">
        <v>0</v>
      </c>
      <c r="AH179" s="6"/>
      <c r="AI179" s="6"/>
      <c r="AJ179" s="6"/>
      <c r="AK179" s="21"/>
      <c r="AL179" s="2">
        <v>2</v>
      </c>
      <c r="AS179" s="41">
        <f t="shared" si="40"/>
        <v>0</v>
      </c>
      <c r="AT179" s="41">
        <f t="shared" si="40"/>
        <v>0</v>
      </c>
      <c r="AU179" s="41">
        <f t="shared" si="40"/>
        <v>0</v>
      </c>
      <c r="AV179" s="41">
        <f t="shared" si="40"/>
        <v>0</v>
      </c>
      <c r="AW179" s="41">
        <f t="shared" si="40"/>
        <v>0</v>
      </c>
      <c r="AX179" s="41">
        <f t="shared" si="40"/>
        <v>0</v>
      </c>
      <c r="AY179" s="41">
        <f t="shared" ca="1" si="40"/>
        <v>1.0104131275574562E-2</v>
      </c>
      <c r="AZ179" s="41">
        <f t="shared" si="40"/>
        <v>0</v>
      </c>
      <c r="BA179" s="41">
        <f t="shared" si="40"/>
        <v>0</v>
      </c>
      <c r="BB179" s="41">
        <f t="shared" si="40"/>
        <v>0</v>
      </c>
      <c r="BC179" s="41">
        <f t="shared" si="41"/>
        <v>0</v>
      </c>
      <c r="BD179" s="41">
        <f t="shared" si="41"/>
        <v>0</v>
      </c>
      <c r="BE179" s="41">
        <f t="shared" si="41"/>
        <v>0</v>
      </c>
      <c r="BF179" s="41">
        <f t="shared" si="41"/>
        <v>0</v>
      </c>
      <c r="BG179" s="41">
        <f t="shared" si="41"/>
        <v>0</v>
      </c>
      <c r="BH179" s="41">
        <f t="shared" si="41"/>
        <v>0</v>
      </c>
      <c r="BI179" s="41">
        <f t="shared" si="41"/>
        <v>0</v>
      </c>
      <c r="BJ179" s="41">
        <f t="shared" si="41"/>
        <v>0</v>
      </c>
      <c r="BK179" s="41">
        <f t="shared" si="41"/>
        <v>0</v>
      </c>
      <c r="BL179" s="41">
        <f t="shared" si="41"/>
        <v>0</v>
      </c>
      <c r="BM179" s="41">
        <f t="shared" si="42"/>
        <v>0</v>
      </c>
      <c r="BN179" s="41">
        <f t="shared" si="42"/>
        <v>0</v>
      </c>
      <c r="BO179" s="41">
        <f t="shared" si="42"/>
        <v>0</v>
      </c>
      <c r="BP179" s="41">
        <f t="shared" si="42"/>
        <v>0</v>
      </c>
      <c r="BQ179" s="41">
        <f t="shared" si="42"/>
        <v>0</v>
      </c>
      <c r="BR179" s="41">
        <f t="shared" si="42"/>
        <v>0</v>
      </c>
      <c r="BS179" s="41">
        <f t="shared" si="42"/>
        <v>0</v>
      </c>
      <c r="BT179" s="41">
        <f t="shared" si="42"/>
        <v>0</v>
      </c>
      <c r="BU179" s="41">
        <f t="shared" si="42"/>
        <v>0</v>
      </c>
      <c r="BV179" s="41">
        <f t="shared" si="42"/>
        <v>0</v>
      </c>
      <c r="BW179" s="41">
        <f t="shared" si="42"/>
        <v>0</v>
      </c>
      <c r="BX179" s="41">
        <f t="shared" si="42"/>
        <v>0</v>
      </c>
      <c r="BY179" s="41">
        <f t="shared" si="42"/>
        <v>0</v>
      </c>
      <c r="BZ179" s="41">
        <f t="shared" si="42"/>
        <v>0</v>
      </c>
      <c r="CA179" s="41">
        <f t="shared" si="42"/>
        <v>0</v>
      </c>
      <c r="CB179" s="44"/>
      <c r="CC179" s="41">
        <f t="shared" ref="CC179:CC194" ca="1" si="43">SUM(AS179:CA179)</f>
        <v>1.0104131275574562E-2</v>
      </c>
      <c r="CD179" s="44"/>
    </row>
    <row r="180" spans="1:82">
      <c r="A180" s="41">
        <v>3</v>
      </c>
      <c r="B180" s="4" t="s">
        <v>56</v>
      </c>
      <c r="C180" s="41">
        <f>+E178</f>
        <v>0</v>
      </c>
      <c r="D180" s="41">
        <f>+E179</f>
        <v>0</v>
      </c>
      <c r="E180" s="41">
        <v>0</v>
      </c>
      <c r="F180" s="15">
        <v>0</v>
      </c>
      <c r="G180" s="2">
        <v>0</v>
      </c>
      <c r="I180" s="8">
        <f>Satellite!N5*Satellite!H5</f>
        <v>2.1599999999999998E-2</v>
      </c>
      <c r="J180">
        <v>0</v>
      </c>
      <c r="K180">
        <v>0</v>
      </c>
      <c r="L180">
        <v>0</v>
      </c>
      <c r="V180" s="6"/>
      <c r="W180" s="6"/>
      <c r="X180" s="6"/>
      <c r="Y180" s="6"/>
      <c r="Z180" s="17"/>
      <c r="AA180" s="6"/>
      <c r="AB180" s="6"/>
      <c r="AC180" s="6"/>
      <c r="AD180" s="6"/>
      <c r="AE180" s="6"/>
      <c r="AF180" s="6"/>
      <c r="AG180" s="6">
        <v>0</v>
      </c>
      <c r="AH180" s="6"/>
      <c r="AI180" s="6"/>
      <c r="AJ180" s="6"/>
      <c r="AK180" s="21"/>
      <c r="AL180" s="2">
        <v>3</v>
      </c>
      <c r="AS180" s="41">
        <f t="shared" si="40"/>
        <v>0</v>
      </c>
      <c r="AT180" s="41">
        <f t="shared" si="40"/>
        <v>0</v>
      </c>
      <c r="AU180" s="41">
        <f t="shared" si="40"/>
        <v>0</v>
      </c>
      <c r="AV180" s="41">
        <f t="shared" si="40"/>
        <v>0</v>
      </c>
      <c r="AW180" s="41">
        <f t="shared" si="40"/>
        <v>0</v>
      </c>
      <c r="AX180" s="41">
        <f t="shared" si="40"/>
        <v>0</v>
      </c>
      <c r="AY180" s="41">
        <f t="shared" ca="1" si="40"/>
        <v>1.7700326475761488E-2</v>
      </c>
      <c r="AZ180" s="41">
        <f t="shared" si="40"/>
        <v>0</v>
      </c>
      <c r="BA180" s="41">
        <f t="shared" si="40"/>
        <v>0</v>
      </c>
      <c r="BB180" s="41">
        <f t="shared" si="40"/>
        <v>0</v>
      </c>
      <c r="BC180" s="41">
        <f t="shared" si="41"/>
        <v>0</v>
      </c>
      <c r="BD180" s="41">
        <f t="shared" si="41"/>
        <v>0</v>
      </c>
      <c r="BE180" s="41">
        <f t="shared" si="41"/>
        <v>0</v>
      </c>
      <c r="BF180" s="41">
        <f t="shared" si="41"/>
        <v>0</v>
      </c>
      <c r="BG180" s="41">
        <f t="shared" si="41"/>
        <v>0</v>
      </c>
      <c r="BH180" s="41">
        <f t="shared" si="41"/>
        <v>0</v>
      </c>
      <c r="BI180" s="41">
        <f t="shared" si="41"/>
        <v>0</v>
      </c>
      <c r="BJ180" s="41">
        <f t="shared" si="41"/>
        <v>0</v>
      </c>
      <c r="BK180" s="41">
        <f t="shared" si="41"/>
        <v>0</v>
      </c>
      <c r="BL180" s="41">
        <f t="shared" si="41"/>
        <v>0</v>
      </c>
      <c r="BM180" s="41">
        <f t="shared" si="42"/>
        <v>0</v>
      </c>
      <c r="BN180" s="41">
        <f t="shared" si="42"/>
        <v>0</v>
      </c>
      <c r="BO180" s="41">
        <f t="shared" si="42"/>
        <v>0</v>
      </c>
      <c r="BP180" s="41">
        <f t="shared" si="42"/>
        <v>0</v>
      </c>
      <c r="BQ180" s="41">
        <f t="shared" si="42"/>
        <v>0</v>
      </c>
      <c r="BR180" s="41">
        <f t="shared" si="42"/>
        <v>0</v>
      </c>
      <c r="BS180" s="41">
        <f t="shared" si="42"/>
        <v>0</v>
      </c>
      <c r="BT180" s="41">
        <f t="shared" si="42"/>
        <v>0</v>
      </c>
      <c r="BU180" s="41">
        <f t="shared" si="42"/>
        <v>0</v>
      </c>
      <c r="BV180" s="41">
        <f t="shared" si="42"/>
        <v>0</v>
      </c>
      <c r="BW180" s="41">
        <f t="shared" si="42"/>
        <v>0</v>
      </c>
      <c r="BX180" s="41">
        <f t="shared" si="42"/>
        <v>0</v>
      </c>
      <c r="BY180" s="41">
        <f t="shared" si="42"/>
        <v>0</v>
      </c>
      <c r="BZ180" s="41">
        <f t="shared" si="42"/>
        <v>0</v>
      </c>
      <c r="CA180" s="41">
        <f t="shared" si="42"/>
        <v>0</v>
      </c>
      <c r="CB180" s="44"/>
      <c r="CC180" s="41">
        <f t="shared" ca="1" si="43"/>
        <v>1.7700326475761488E-2</v>
      </c>
      <c r="CD180" s="44"/>
    </row>
    <row r="181" spans="1:82">
      <c r="A181" s="41">
        <v>4</v>
      </c>
      <c r="B181" s="4" t="s">
        <v>56</v>
      </c>
      <c r="C181" s="41">
        <f>+F178</f>
        <v>0</v>
      </c>
      <c r="D181" s="41">
        <f>+F179</f>
        <v>0</v>
      </c>
      <c r="E181" s="41">
        <f>+F180</f>
        <v>0</v>
      </c>
      <c r="F181" s="41">
        <v>0</v>
      </c>
      <c r="G181" s="7"/>
      <c r="I181" s="8">
        <f>Satellite!N6*Satellite!H6</f>
        <v>2.1599999999999998E-2</v>
      </c>
      <c r="J181">
        <v>0</v>
      </c>
      <c r="K181" s="2">
        <v>0</v>
      </c>
      <c r="L181">
        <v>0</v>
      </c>
      <c r="V181" s="6"/>
      <c r="W181" s="6"/>
      <c r="X181" s="6"/>
      <c r="Y181" s="6"/>
      <c r="Z181" s="17"/>
      <c r="AA181" s="6"/>
      <c r="AB181" s="6"/>
      <c r="AC181" s="6"/>
      <c r="AD181" s="6"/>
      <c r="AE181" s="6"/>
      <c r="AF181" s="6"/>
      <c r="AG181" s="6">
        <v>0</v>
      </c>
      <c r="AH181" s="6"/>
      <c r="AI181" s="6"/>
      <c r="AJ181" s="6"/>
      <c r="AK181" s="21"/>
      <c r="AL181" s="2">
        <v>4</v>
      </c>
      <c r="AS181" s="41">
        <f t="shared" si="40"/>
        <v>0</v>
      </c>
      <c r="AT181" s="41">
        <f t="shared" si="40"/>
        <v>0</v>
      </c>
      <c r="AU181" s="41">
        <f t="shared" si="40"/>
        <v>0</v>
      </c>
      <c r="AV181" s="41">
        <f t="shared" si="40"/>
        <v>0</v>
      </c>
      <c r="AW181" s="41">
        <f t="shared" si="40"/>
        <v>0</v>
      </c>
      <c r="AX181" s="41">
        <f t="shared" si="40"/>
        <v>0</v>
      </c>
      <c r="AY181" s="41">
        <f t="shared" ca="1" si="40"/>
        <v>1.7728176024790487E-2</v>
      </c>
      <c r="AZ181" s="41">
        <f t="shared" si="40"/>
        <v>0</v>
      </c>
      <c r="BA181" s="41">
        <f t="shared" si="40"/>
        <v>0</v>
      </c>
      <c r="BB181" s="41">
        <f t="shared" si="40"/>
        <v>0</v>
      </c>
      <c r="BC181" s="41">
        <f t="shared" si="41"/>
        <v>0</v>
      </c>
      <c r="BD181" s="41">
        <f t="shared" si="41"/>
        <v>0</v>
      </c>
      <c r="BE181" s="41">
        <f t="shared" si="41"/>
        <v>0</v>
      </c>
      <c r="BF181" s="41">
        <f t="shared" si="41"/>
        <v>0</v>
      </c>
      <c r="BG181" s="41">
        <f t="shared" si="41"/>
        <v>0</v>
      </c>
      <c r="BH181" s="41">
        <f t="shared" si="41"/>
        <v>0</v>
      </c>
      <c r="BI181" s="41">
        <f t="shared" si="41"/>
        <v>0</v>
      </c>
      <c r="BJ181" s="41">
        <f t="shared" si="41"/>
        <v>0</v>
      </c>
      <c r="BK181" s="41">
        <f t="shared" si="41"/>
        <v>0</v>
      </c>
      <c r="BL181" s="41">
        <f t="shared" si="41"/>
        <v>0</v>
      </c>
      <c r="BM181" s="41">
        <f t="shared" si="42"/>
        <v>0</v>
      </c>
      <c r="BN181" s="41">
        <f t="shared" si="42"/>
        <v>0</v>
      </c>
      <c r="BO181" s="41">
        <f t="shared" si="42"/>
        <v>0</v>
      </c>
      <c r="BP181" s="41">
        <f t="shared" si="42"/>
        <v>0</v>
      </c>
      <c r="BQ181" s="41">
        <f t="shared" si="42"/>
        <v>0</v>
      </c>
      <c r="BR181" s="41">
        <f t="shared" si="42"/>
        <v>0</v>
      </c>
      <c r="BS181" s="41">
        <f t="shared" si="42"/>
        <v>0</v>
      </c>
      <c r="BT181" s="41">
        <f t="shared" si="42"/>
        <v>0</v>
      </c>
      <c r="BU181" s="41">
        <f t="shared" si="42"/>
        <v>0</v>
      </c>
      <c r="BV181" s="41">
        <f t="shared" si="42"/>
        <v>0</v>
      </c>
      <c r="BW181" s="41">
        <f t="shared" si="42"/>
        <v>0</v>
      </c>
      <c r="BX181" s="41">
        <f t="shared" si="42"/>
        <v>0</v>
      </c>
      <c r="BY181" s="41">
        <f t="shared" si="42"/>
        <v>0</v>
      </c>
      <c r="BZ181" s="41">
        <f t="shared" si="42"/>
        <v>0</v>
      </c>
      <c r="CA181" s="41">
        <f t="shared" si="42"/>
        <v>0</v>
      </c>
      <c r="CB181" s="44"/>
      <c r="CC181" s="41">
        <f t="shared" ca="1" si="43"/>
        <v>1.7728176024790487E-2</v>
      </c>
      <c r="CD181" s="44"/>
    </row>
    <row r="182" spans="1:82">
      <c r="A182" s="41">
        <v>5</v>
      </c>
      <c r="B182" s="4" t="s">
        <v>56</v>
      </c>
      <c r="C182" s="41">
        <f>+G178</f>
        <v>0</v>
      </c>
      <c r="D182" s="41">
        <f>+G179</f>
        <v>0</v>
      </c>
      <c r="E182" s="41">
        <f>+G180</f>
        <v>0</v>
      </c>
      <c r="F182" s="41">
        <f>+G181</f>
        <v>0</v>
      </c>
      <c r="G182" s="41">
        <v>0</v>
      </c>
      <c r="H182" s="7"/>
      <c r="I182" s="8">
        <f>Satellite!N7*Satellite!H7</f>
        <v>2.1599999999999998E-2</v>
      </c>
      <c r="J182">
        <v>0</v>
      </c>
      <c r="K182">
        <v>0</v>
      </c>
      <c r="L182">
        <v>0</v>
      </c>
      <c r="V182" s="6"/>
      <c r="W182" s="6"/>
      <c r="X182" s="6"/>
      <c r="Y182" s="6"/>
      <c r="Z182" s="17"/>
      <c r="AA182" s="6"/>
      <c r="AB182" s="6"/>
      <c r="AC182" s="6"/>
      <c r="AD182" s="6"/>
      <c r="AE182" s="6"/>
      <c r="AF182" s="6"/>
      <c r="AG182" s="6">
        <v>0</v>
      </c>
      <c r="AH182" s="6"/>
      <c r="AI182" s="6"/>
      <c r="AJ182" s="6"/>
      <c r="AK182" s="21"/>
      <c r="AL182" s="2">
        <v>5</v>
      </c>
      <c r="AS182" s="41">
        <f t="shared" si="40"/>
        <v>0</v>
      </c>
      <c r="AT182" s="41">
        <f t="shared" si="40"/>
        <v>0</v>
      </c>
      <c r="AU182" s="41">
        <f t="shared" si="40"/>
        <v>0</v>
      </c>
      <c r="AV182" s="41">
        <f t="shared" si="40"/>
        <v>0</v>
      </c>
      <c r="AW182" s="41">
        <f t="shared" si="40"/>
        <v>0</v>
      </c>
      <c r="AX182" s="41">
        <f t="shared" si="40"/>
        <v>0</v>
      </c>
      <c r="AY182" s="41">
        <f t="shared" ca="1" si="40"/>
        <v>1.7696980020260183E-2</v>
      </c>
      <c r="AZ182" s="41">
        <f t="shared" si="40"/>
        <v>0</v>
      </c>
      <c r="BA182" s="41">
        <f t="shared" si="40"/>
        <v>0</v>
      </c>
      <c r="BB182" s="41">
        <f t="shared" si="40"/>
        <v>0</v>
      </c>
      <c r="BC182" s="41">
        <f t="shared" si="41"/>
        <v>0</v>
      </c>
      <c r="BD182" s="41">
        <f t="shared" si="41"/>
        <v>0</v>
      </c>
      <c r="BE182" s="41">
        <f t="shared" si="41"/>
        <v>0</v>
      </c>
      <c r="BF182" s="41">
        <f t="shared" si="41"/>
        <v>0</v>
      </c>
      <c r="BG182" s="41">
        <f t="shared" si="41"/>
        <v>0</v>
      </c>
      <c r="BH182" s="41">
        <f t="shared" si="41"/>
        <v>0</v>
      </c>
      <c r="BI182" s="41">
        <f t="shared" si="41"/>
        <v>0</v>
      </c>
      <c r="BJ182" s="41">
        <f t="shared" si="41"/>
        <v>0</v>
      </c>
      <c r="BK182" s="41">
        <f t="shared" si="41"/>
        <v>0</v>
      </c>
      <c r="BL182" s="41">
        <f t="shared" si="41"/>
        <v>0</v>
      </c>
      <c r="BM182" s="41">
        <f t="shared" si="42"/>
        <v>0</v>
      </c>
      <c r="BN182" s="41">
        <f t="shared" si="42"/>
        <v>0</v>
      </c>
      <c r="BO182" s="41">
        <f t="shared" si="42"/>
        <v>0</v>
      </c>
      <c r="BP182" s="41">
        <f t="shared" si="42"/>
        <v>0</v>
      </c>
      <c r="BQ182" s="41">
        <f t="shared" si="42"/>
        <v>0</v>
      </c>
      <c r="BR182" s="41">
        <f t="shared" si="42"/>
        <v>0</v>
      </c>
      <c r="BS182" s="41">
        <f t="shared" si="42"/>
        <v>0</v>
      </c>
      <c r="BT182" s="41">
        <f t="shared" si="42"/>
        <v>0</v>
      </c>
      <c r="BU182" s="41">
        <f t="shared" si="42"/>
        <v>0</v>
      </c>
      <c r="BV182" s="41">
        <f t="shared" si="42"/>
        <v>0</v>
      </c>
      <c r="BW182" s="41">
        <f t="shared" si="42"/>
        <v>0</v>
      </c>
      <c r="BX182" s="41">
        <f t="shared" si="42"/>
        <v>0</v>
      </c>
      <c r="BY182" s="41">
        <f t="shared" si="42"/>
        <v>0</v>
      </c>
      <c r="BZ182" s="41">
        <f t="shared" si="42"/>
        <v>0</v>
      </c>
      <c r="CA182" s="41">
        <f t="shared" si="42"/>
        <v>0</v>
      </c>
      <c r="CB182" s="44"/>
      <c r="CC182" s="41">
        <f t="shared" ca="1" si="43"/>
        <v>1.7696980020260183E-2</v>
      </c>
      <c r="CD182" s="44"/>
    </row>
    <row r="183" spans="1:82">
      <c r="A183" s="41">
        <v>6</v>
      </c>
      <c r="B183" s="4" t="s">
        <v>56</v>
      </c>
      <c r="C183" s="41">
        <f>+H178</f>
        <v>0</v>
      </c>
      <c r="D183" s="41">
        <f>+H179</f>
        <v>0</v>
      </c>
      <c r="E183" s="41">
        <f>+H180</f>
        <v>0</v>
      </c>
      <c r="F183" s="41">
        <f>+H181</f>
        <v>0</v>
      </c>
      <c r="G183" s="41">
        <f>+H182</f>
        <v>0</v>
      </c>
      <c r="H183" s="41">
        <v>0</v>
      </c>
      <c r="I183" s="8">
        <f>Satellite!N8*Satellite!H8</f>
        <v>2.1599999999999998E-2</v>
      </c>
      <c r="J183" s="2">
        <v>0</v>
      </c>
      <c r="K183">
        <v>0</v>
      </c>
      <c r="L183">
        <v>0</v>
      </c>
      <c r="V183" s="6"/>
      <c r="W183" s="6"/>
      <c r="X183" s="6"/>
      <c r="Y183" s="6"/>
      <c r="Z183" s="17"/>
      <c r="AA183" s="6"/>
      <c r="AB183" s="6"/>
      <c r="AC183" s="6"/>
      <c r="AD183" s="6"/>
      <c r="AE183" s="6"/>
      <c r="AF183" s="6"/>
      <c r="AG183" s="6">
        <v>0</v>
      </c>
      <c r="AH183" s="6"/>
      <c r="AI183" s="6"/>
      <c r="AJ183" s="6"/>
      <c r="AK183" s="21"/>
      <c r="AL183" s="2">
        <v>6</v>
      </c>
      <c r="AS183" s="41">
        <f t="shared" si="40"/>
        <v>0</v>
      </c>
      <c r="AT183" s="41">
        <f t="shared" si="40"/>
        <v>0</v>
      </c>
      <c r="AU183" s="41">
        <f t="shared" si="40"/>
        <v>0</v>
      </c>
      <c r="AV183" s="41">
        <f t="shared" si="40"/>
        <v>0</v>
      </c>
      <c r="AW183" s="41">
        <f t="shared" si="40"/>
        <v>0</v>
      </c>
      <c r="AX183" s="41">
        <f t="shared" si="40"/>
        <v>0</v>
      </c>
      <c r="AY183" s="41">
        <f t="shared" ca="1" si="40"/>
        <v>1.7696980020260183E-2</v>
      </c>
      <c r="AZ183" s="41">
        <f t="shared" si="40"/>
        <v>0</v>
      </c>
      <c r="BA183" s="41">
        <f t="shared" si="40"/>
        <v>0</v>
      </c>
      <c r="BB183" s="41">
        <f t="shared" si="40"/>
        <v>0</v>
      </c>
      <c r="BC183" s="41">
        <f t="shared" si="41"/>
        <v>0</v>
      </c>
      <c r="BD183" s="41">
        <f t="shared" si="41"/>
        <v>0</v>
      </c>
      <c r="BE183" s="41">
        <f t="shared" si="41"/>
        <v>0</v>
      </c>
      <c r="BF183" s="41">
        <f t="shared" si="41"/>
        <v>0</v>
      </c>
      <c r="BG183" s="41">
        <f t="shared" si="41"/>
        <v>0</v>
      </c>
      <c r="BH183" s="41">
        <f t="shared" si="41"/>
        <v>0</v>
      </c>
      <c r="BI183" s="41">
        <f t="shared" si="41"/>
        <v>0</v>
      </c>
      <c r="BJ183" s="41">
        <f t="shared" si="41"/>
        <v>0</v>
      </c>
      <c r="BK183" s="41">
        <f t="shared" si="41"/>
        <v>0</v>
      </c>
      <c r="BL183" s="41">
        <f t="shared" si="41"/>
        <v>0</v>
      </c>
      <c r="BM183" s="41">
        <f t="shared" si="42"/>
        <v>0</v>
      </c>
      <c r="BN183" s="41">
        <f t="shared" si="42"/>
        <v>0</v>
      </c>
      <c r="BO183" s="41">
        <f t="shared" si="42"/>
        <v>0</v>
      </c>
      <c r="BP183" s="41">
        <f t="shared" si="42"/>
        <v>0</v>
      </c>
      <c r="BQ183" s="41">
        <f t="shared" si="42"/>
        <v>0</v>
      </c>
      <c r="BR183" s="41">
        <f t="shared" si="42"/>
        <v>0</v>
      </c>
      <c r="BS183" s="41">
        <f t="shared" si="42"/>
        <v>0</v>
      </c>
      <c r="BT183" s="41">
        <f t="shared" si="42"/>
        <v>0</v>
      </c>
      <c r="BU183" s="41">
        <f t="shared" si="42"/>
        <v>0</v>
      </c>
      <c r="BV183" s="41">
        <f t="shared" si="42"/>
        <v>0</v>
      </c>
      <c r="BW183" s="41">
        <f t="shared" si="42"/>
        <v>0</v>
      </c>
      <c r="BX183" s="41">
        <f t="shared" si="42"/>
        <v>0</v>
      </c>
      <c r="BY183" s="41">
        <f t="shared" si="42"/>
        <v>0</v>
      </c>
      <c r="BZ183" s="41">
        <f t="shared" si="42"/>
        <v>0</v>
      </c>
      <c r="CA183" s="41">
        <f t="shared" si="42"/>
        <v>0</v>
      </c>
      <c r="CB183" s="44"/>
      <c r="CC183" s="41">
        <f t="shared" ca="1" si="43"/>
        <v>1.7696980020260183E-2</v>
      </c>
      <c r="CD183" s="44"/>
    </row>
    <row r="184" spans="1:82">
      <c r="A184" s="41">
        <v>7</v>
      </c>
      <c r="B184" s="4" t="s">
        <v>56</v>
      </c>
      <c r="C184" s="41">
        <f>+I178</f>
        <v>7.2000000000000015E-3</v>
      </c>
      <c r="D184" s="41">
        <f>+I179</f>
        <v>7.2000000000000015E-3</v>
      </c>
      <c r="E184" s="41">
        <f>+I180</f>
        <v>2.1599999999999998E-2</v>
      </c>
      <c r="F184" s="41">
        <f>+I181</f>
        <v>2.1599999999999998E-2</v>
      </c>
      <c r="G184" s="41">
        <f>+I182</f>
        <v>2.1599999999999998E-2</v>
      </c>
      <c r="H184" s="41">
        <f>+I183</f>
        <v>2.1599999999999998E-2</v>
      </c>
      <c r="I184" s="41">
        <v>0</v>
      </c>
      <c r="J184" s="7"/>
      <c r="V184" s="6"/>
      <c r="W184" s="6"/>
      <c r="X184" s="6"/>
      <c r="Y184" s="6"/>
      <c r="Z184" s="17"/>
      <c r="AA184" s="6"/>
      <c r="AB184" s="6"/>
      <c r="AC184" s="6"/>
      <c r="AD184" s="6"/>
      <c r="AE184" s="6"/>
      <c r="AF184" s="6"/>
      <c r="AG184" s="6">
        <v>0</v>
      </c>
      <c r="AH184" s="6"/>
      <c r="AI184" s="6"/>
      <c r="AJ184" s="6"/>
      <c r="AK184" s="21"/>
      <c r="AL184" s="2">
        <v>7</v>
      </c>
      <c r="AS184" s="41">
        <f t="shared" ca="1" si="40"/>
        <v>1.3110524505907457E-2</v>
      </c>
      <c r="AT184" s="41">
        <f t="shared" ca="1" si="40"/>
        <v>1.0104131275574562E-2</v>
      </c>
      <c r="AU184" s="41">
        <f t="shared" ca="1" si="40"/>
        <v>1.7700326475761488E-2</v>
      </c>
      <c r="AV184" s="41">
        <f t="shared" ca="1" si="40"/>
        <v>1.7728176024790487E-2</v>
      </c>
      <c r="AW184" s="41">
        <f t="shared" ca="1" si="40"/>
        <v>1.7696980020260183E-2</v>
      </c>
      <c r="AX184" s="41">
        <f t="shared" ca="1" si="40"/>
        <v>1.7696980020260183E-2</v>
      </c>
      <c r="AY184" s="41">
        <f t="shared" si="40"/>
        <v>0</v>
      </c>
      <c r="AZ184" s="41">
        <f t="shared" si="40"/>
        <v>0</v>
      </c>
      <c r="BA184" s="41">
        <f t="shared" si="40"/>
        <v>0</v>
      </c>
      <c r="BB184" s="41">
        <f t="shared" si="40"/>
        <v>0</v>
      </c>
      <c r="BC184" s="41">
        <f t="shared" si="41"/>
        <v>0</v>
      </c>
      <c r="BD184" s="41">
        <f t="shared" si="41"/>
        <v>0</v>
      </c>
      <c r="BE184" s="41">
        <f t="shared" si="41"/>
        <v>0</v>
      </c>
      <c r="BF184" s="41">
        <f t="shared" si="41"/>
        <v>0</v>
      </c>
      <c r="BG184" s="41">
        <f t="shared" si="41"/>
        <v>0</v>
      </c>
      <c r="BH184" s="41">
        <f t="shared" si="41"/>
        <v>0</v>
      </c>
      <c r="BI184" s="41">
        <f t="shared" si="41"/>
        <v>0</v>
      </c>
      <c r="BJ184" s="41">
        <f t="shared" si="41"/>
        <v>0</v>
      </c>
      <c r="BK184" s="41">
        <f t="shared" si="41"/>
        <v>0</v>
      </c>
      <c r="BL184" s="41">
        <f t="shared" si="41"/>
        <v>0</v>
      </c>
      <c r="BM184" s="41">
        <f t="shared" si="42"/>
        <v>0</v>
      </c>
      <c r="BN184" s="41">
        <f t="shared" si="42"/>
        <v>0</v>
      </c>
      <c r="BO184" s="41">
        <f t="shared" si="42"/>
        <v>0</v>
      </c>
      <c r="BP184" s="41">
        <f t="shared" si="42"/>
        <v>0</v>
      </c>
      <c r="BQ184" s="41">
        <f t="shared" si="42"/>
        <v>0</v>
      </c>
      <c r="BR184" s="41">
        <f t="shared" si="42"/>
        <v>0</v>
      </c>
      <c r="BS184" s="41">
        <f t="shared" si="42"/>
        <v>0</v>
      </c>
      <c r="BT184" s="41">
        <f t="shared" si="42"/>
        <v>0</v>
      </c>
      <c r="BU184" s="41">
        <f t="shared" si="42"/>
        <v>0</v>
      </c>
      <c r="BV184" s="41">
        <f t="shared" si="42"/>
        <v>0</v>
      </c>
      <c r="BW184" s="41">
        <f t="shared" si="42"/>
        <v>0</v>
      </c>
      <c r="BX184" s="41">
        <f t="shared" si="42"/>
        <v>0</v>
      </c>
      <c r="BY184" s="41">
        <f t="shared" si="42"/>
        <v>0</v>
      </c>
      <c r="BZ184" s="41">
        <f t="shared" si="42"/>
        <v>0</v>
      </c>
      <c r="CA184" s="41">
        <f t="shared" si="42"/>
        <v>0</v>
      </c>
      <c r="CB184" s="44"/>
      <c r="CC184" s="41">
        <f t="shared" ca="1" si="43"/>
        <v>9.4037118322554361E-2</v>
      </c>
      <c r="CD184" s="44"/>
    </row>
    <row r="185" spans="1:82">
      <c r="A185" s="41">
        <v>8</v>
      </c>
      <c r="B185" s="4" t="s">
        <v>56</v>
      </c>
      <c r="C185" s="41">
        <f>+J178</f>
        <v>0</v>
      </c>
      <c r="D185" s="41">
        <f>+J179</f>
        <v>0</v>
      </c>
      <c r="E185" s="41">
        <f>+J180</f>
        <v>0</v>
      </c>
      <c r="F185" s="41">
        <f>+J181</f>
        <v>0</v>
      </c>
      <c r="G185" s="41">
        <f>+J182</f>
        <v>0</v>
      </c>
      <c r="H185" s="41">
        <f>+J183</f>
        <v>0</v>
      </c>
      <c r="I185" s="41">
        <f>+J184</f>
        <v>0</v>
      </c>
      <c r="J185" s="41">
        <v>0</v>
      </c>
      <c r="K185" s="15">
        <v>0</v>
      </c>
      <c r="V185" s="6"/>
      <c r="W185" s="6"/>
      <c r="X185" s="6"/>
      <c r="Y185" s="6"/>
      <c r="Z185" s="17"/>
      <c r="AA185" s="6"/>
      <c r="AB185" s="6"/>
      <c r="AC185" s="6"/>
      <c r="AD185" s="6"/>
      <c r="AE185" s="6"/>
      <c r="AF185" s="6"/>
      <c r="AG185" s="6">
        <v>0</v>
      </c>
      <c r="AH185" s="6"/>
      <c r="AI185" s="6"/>
      <c r="AJ185" s="6"/>
      <c r="AK185" s="21"/>
      <c r="AL185" s="2">
        <v>8</v>
      </c>
      <c r="AS185" s="41">
        <f t="shared" si="40"/>
        <v>0</v>
      </c>
      <c r="AT185" s="41">
        <f t="shared" si="40"/>
        <v>0</v>
      </c>
      <c r="AU185" s="41">
        <f t="shared" si="40"/>
        <v>0</v>
      </c>
      <c r="AV185" s="41">
        <f t="shared" si="40"/>
        <v>0</v>
      </c>
      <c r="AW185" s="41">
        <f t="shared" si="40"/>
        <v>0</v>
      </c>
      <c r="AX185" s="41">
        <f t="shared" si="40"/>
        <v>0</v>
      </c>
      <c r="AY185" s="41">
        <f t="shared" si="40"/>
        <v>0</v>
      </c>
      <c r="AZ185" s="41">
        <f t="shared" si="40"/>
        <v>0</v>
      </c>
      <c r="BA185" s="41">
        <f t="shared" si="40"/>
        <v>0</v>
      </c>
      <c r="BB185" s="41">
        <f t="shared" si="40"/>
        <v>0</v>
      </c>
      <c r="BC185" s="41">
        <f t="shared" si="41"/>
        <v>0</v>
      </c>
      <c r="BD185" s="41">
        <f t="shared" si="41"/>
        <v>0</v>
      </c>
      <c r="BE185" s="41">
        <f t="shared" si="41"/>
        <v>0</v>
      </c>
      <c r="BF185" s="41">
        <f t="shared" si="41"/>
        <v>0</v>
      </c>
      <c r="BG185" s="41">
        <f t="shared" si="41"/>
        <v>0</v>
      </c>
      <c r="BH185" s="41">
        <f t="shared" si="41"/>
        <v>0</v>
      </c>
      <c r="BI185" s="41">
        <f t="shared" si="41"/>
        <v>0</v>
      </c>
      <c r="BJ185" s="41">
        <f t="shared" si="41"/>
        <v>0</v>
      </c>
      <c r="BK185" s="41">
        <f t="shared" si="41"/>
        <v>0</v>
      </c>
      <c r="BL185" s="41">
        <f t="shared" si="41"/>
        <v>0</v>
      </c>
      <c r="BM185" s="41">
        <f t="shared" si="42"/>
        <v>0</v>
      </c>
      <c r="BN185" s="41">
        <f t="shared" si="42"/>
        <v>0</v>
      </c>
      <c r="BO185" s="41">
        <f t="shared" si="42"/>
        <v>0</v>
      </c>
      <c r="BP185" s="41">
        <f t="shared" si="42"/>
        <v>0</v>
      </c>
      <c r="BQ185" s="41">
        <f t="shared" si="42"/>
        <v>0</v>
      </c>
      <c r="BR185" s="41">
        <f t="shared" si="42"/>
        <v>0</v>
      </c>
      <c r="BS185" s="41">
        <f t="shared" si="42"/>
        <v>0</v>
      </c>
      <c r="BT185" s="41">
        <f t="shared" si="42"/>
        <v>0</v>
      </c>
      <c r="BU185" s="41">
        <f t="shared" si="42"/>
        <v>0</v>
      </c>
      <c r="BV185" s="41">
        <f t="shared" si="42"/>
        <v>0</v>
      </c>
      <c r="BW185" s="41">
        <f t="shared" si="42"/>
        <v>0</v>
      </c>
      <c r="BX185" s="41">
        <f t="shared" si="42"/>
        <v>0</v>
      </c>
      <c r="BY185" s="41">
        <f t="shared" si="42"/>
        <v>0</v>
      </c>
      <c r="BZ185" s="41">
        <f t="shared" si="42"/>
        <v>0</v>
      </c>
      <c r="CA185" s="41">
        <f t="shared" si="42"/>
        <v>0</v>
      </c>
      <c r="CB185" s="44"/>
      <c r="CC185" s="41">
        <f t="shared" si="43"/>
        <v>0</v>
      </c>
      <c r="CD185" s="44"/>
    </row>
    <row r="186" spans="1:82">
      <c r="A186" s="41">
        <v>9</v>
      </c>
      <c r="B186" s="4" t="s">
        <v>56</v>
      </c>
      <c r="C186" s="41">
        <f>+K178</f>
        <v>0</v>
      </c>
      <c r="D186" s="41">
        <f>+K179</f>
        <v>0</v>
      </c>
      <c r="E186" s="41">
        <f>+K180</f>
        <v>0</v>
      </c>
      <c r="F186" s="41">
        <f>+K181</f>
        <v>0</v>
      </c>
      <c r="G186" s="41">
        <f>+K182</f>
        <v>0</v>
      </c>
      <c r="H186" s="41">
        <f>+K183</f>
        <v>0</v>
      </c>
      <c r="I186" s="41">
        <f>+K184</f>
        <v>0</v>
      </c>
      <c r="J186" s="41">
        <f>+K185</f>
        <v>0</v>
      </c>
      <c r="K186" s="41">
        <v>0</v>
      </c>
      <c r="L186" s="7"/>
      <c r="V186" s="6"/>
      <c r="W186" s="6"/>
      <c r="X186" s="6"/>
      <c r="Y186" s="6"/>
      <c r="Z186" s="17"/>
      <c r="AA186" s="6"/>
      <c r="AB186" s="6"/>
      <c r="AC186" s="6"/>
      <c r="AD186" s="6"/>
      <c r="AE186" s="6"/>
      <c r="AF186" s="6"/>
      <c r="AG186" s="6">
        <v>0</v>
      </c>
      <c r="AH186" s="6"/>
      <c r="AI186" s="6"/>
      <c r="AJ186" s="6"/>
      <c r="AK186" s="21"/>
      <c r="AL186" s="2">
        <v>9</v>
      </c>
      <c r="AS186" s="41">
        <f t="shared" si="40"/>
        <v>0</v>
      </c>
      <c r="AT186" s="41">
        <f t="shared" si="40"/>
        <v>0</v>
      </c>
      <c r="AU186" s="41">
        <f t="shared" si="40"/>
        <v>0</v>
      </c>
      <c r="AV186" s="41">
        <f t="shared" si="40"/>
        <v>0</v>
      </c>
      <c r="AW186" s="41">
        <f t="shared" si="40"/>
        <v>0</v>
      </c>
      <c r="AX186" s="41">
        <f t="shared" si="40"/>
        <v>0</v>
      </c>
      <c r="AY186" s="41">
        <f t="shared" si="40"/>
        <v>0</v>
      </c>
      <c r="AZ186" s="41">
        <f t="shared" si="40"/>
        <v>0</v>
      </c>
      <c r="BA186" s="41">
        <f t="shared" si="40"/>
        <v>0</v>
      </c>
      <c r="BB186" s="41">
        <f t="shared" si="40"/>
        <v>0</v>
      </c>
      <c r="BC186" s="41">
        <f t="shared" si="41"/>
        <v>0</v>
      </c>
      <c r="BD186" s="41">
        <f t="shared" si="41"/>
        <v>0</v>
      </c>
      <c r="BE186" s="41">
        <f t="shared" si="41"/>
        <v>0</v>
      </c>
      <c r="BF186" s="41">
        <f t="shared" si="41"/>
        <v>0</v>
      </c>
      <c r="BG186" s="41">
        <f t="shared" si="41"/>
        <v>0</v>
      </c>
      <c r="BH186" s="41">
        <f t="shared" si="41"/>
        <v>0</v>
      </c>
      <c r="BI186" s="41">
        <f t="shared" si="41"/>
        <v>0</v>
      </c>
      <c r="BJ186" s="41">
        <f t="shared" si="41"/>
        <v>0</v>
      </c>
      <c r="BK186" s="41">
        <f t="shared" si="41"/>
        <v>0</v>
      </c>
      <c r="BL186" s="41">
        <f t="shared" si="41"/>
        <v>0</v>
      </c>
      <c r="BM186" s="41">
        <f t="shared" si="42"/>
        <v>0</v>
      </c>
      <c r="BN186" s="41">
        <f t="shared" si="42"/>
        <v>0</v>
      </c>
      <c r="BO186" s="41">
        <f t="shared" si="42"/>
        <v>0</v>
      </c>
      <c r="BP186" s="41">
        <f t="shared" si="42"/>
        <v>0</v>
      </c>
      <c r="BQ186" s="41">
        <f t="shared" si="42"/>
        <v>0</v>
      </c>
      <c r="BR186" s="41">
        <f t="shared" si="42"/>
        <v>0</v>
      </c>
      <c r="BS186" s="41">
        <f t="shared" si="42"/>
        <v>0</v>
      </c>
      <c r="BT186" s="41">
        <f t="shared" si="42"/>
        <v>0</v>
      </c>
      <c r="BU186" s="41">
        <f t="shared" si="42"/>
        <v>0</v>
      </c>
      <c r="BV186" s="41">
        <f t="shared" si="42"/>
        <v>0</v>
      </c>
      <c r="BW186" s="41">
        <f t="shared" si="42"/>
        <v>0</v>
      </c>
      <c r="BX186" s="41">
        <f t="shared" si="42"/>
        <v>0</v>
      </c>
      <c r="BY186" s="41">
        <f t="shared" si="42"/>
        <v>0</v>
      </c>
      <c r="BZ186" s="41">
        <f t="shared" si="42"/>
        <v>0</v>
      </c>
      <c r="CA186" s="41">
        <f t="shared" si="42"/>
        <v>0</v>
      </c>
      <c r="CB186" s="44"/>
      <c r="CC186" s="41">
        <f t="shared" si="43"/>
        <v>0</v>
      </c>
      <c r="CD186" s="44"/>
    </row>
    <row r="187" spans="1:82">
      <c r="A187" s="41">
        <v>10</v>
      </c>
      <c r="B187" s="4" t="s">
        <v>56</v>
      </c>
      <c r="C187" s="41">
        <f>+L178</f>
        <v>0</v>
      </c>
      <c r="D187" s="41">
        <f>+L179</f>
        <v>0</v>
      </c>
      <c r="E187" s="41">
        <f>+L180</f>
        <v>0</v>
      </c>
      <c r="F187" s="41">
        <f>+L181</f>
        <v>0</v>
      </c>
      <c r="G187" s="41">
        <f>+L182</f>
        <v>0</v>
      </c>
      <c r="H187" s="41">
        <f>+L183</f>
        <v>0</v>
      </c>
      <c r="I187" s="41">
        <f>+L184</f>
        <v>0</v>
      </c>
      <c r="J187" s="41">
        <f>+L185</f>
        <v>0</v>
      </c>
      <c r="K187" s="41">
        <f>+L186</f>
        <v>0</v>
      </c>
      <c r="L187" s="41">
        <v>0</v>
      </c>
      <c r="M187" s="7"/>
      <c r="V187" s="6"/>
      <c r="W187" s="6"/>
      <c r="X187" s="6"/>
      <c r="Y187" s="6"/>
      <c r="Z187" s="17"/>
      <c r="AA187" s="6"/>
      <c r="AB187" s="6"/>
      <c r="AC187" s="6"/>
      <c r="AD187" s="6"/>
      <c r="AE187" s="6"/>
      <c r="AF187" s="6"/>
      <c r="AG187" s="6">
        <v>0</v>
      </c>
      <c r="AH187" s="6"/>
      <c r="AI187" s="6"/>
      <c r="AJ187" s="6"/>
      <c r="AK187" s="21"/>
      <c r="AL187" s="2">
        <v>10</v>
      </c>
      <c r="AS187" s="41">
        <f t="shared" si="40"/>
        <v>0</v>
      </c>
      <c r="AT187" s="41">
        <f t="shared" si="40"/>
        <v>0</v>
      </c>
      <c r="AU187" s="41">
        <f t="shared" si="40"/>
        <v>0</v>
      </c>
      <c r="AV187" s="41">
        <f t="shared" si="40"/>
        <v>0</v>
      </c>
      <c r="AW187" s="41">
        <f t="shared" si="40"/>
        <v>0</v>
      </c>
      <c r="AX187" s="41">
        <f t="shared" si="40"/>
        <v>0</v>
      </c>
      <c r="AY187" s="41">
        <f t="shared" si="40"/>
        <v>0</v>
      </c>
      <c r="AZ187" s="41">
        <f t="shared" si="40"/>
        <v>0</v>
      </c>
      <c r="BA187" s="41">
        <f t="shared" si="40"/>
        <v>0</v>
      </c>
      <c r="BB187" s="41">
        <f t="shared" si="40"/>
        <v>0</v>
      </c>
      <c r="BC187" s="41">
        <f t="shared" si="41"/>
        <v>0</v>
      </c>
      <c r="BD187" s="41">
        <f t="shared" si="41"/>
        <v>0</v>
      </c>
      <c r="BE187" s="41">
        <f t="shared" si="41"/>
        <v>0</v>
      </c>
      <c r="BF187" s="41">
        <f t="shared" si="41"/>
        <v>0</v>
      </c>
      <c r="BG187" s="41">
        <f t="shared" si="41"/>
        <v>0</v>
      </c>
      <c r="BH187" s="41">
        <f t="shared" si="41"/>
        <v>0</v>
      </c>
      <c r="BI187" s="41">
        <f t="shared" si="41"/>
        <v>0</v>
      </c>
      <c r="BJ187" s="41">
        <f t="shared" si="41"/>
        <v>0</v>
      </c>
      <c r="BK187" s="41">
        <f t="shared" si="41"/>
        <v>0</v>
      </c>
      <c r="BL187" s="41">
        <f t="shared" si="41"/>
        <v>0</v>
      </c>
      <c r="BM187" s="41">
        <f t="shared" si="42"/>
        <v>0</v>
      </c>
      <c r="BN187" s="41">
        <f t="shared" si="42"/>
        <v>0</v>
      </c>
      <c r="BO187" s="41">
        <f t="shared" si="42"/>
        <v>0</v>
      </c>
      <c r="BP187" s="41">
        <f t="shared" si="42"/>
        <v>0</v>
      </c>
      <c r="BQ187" s="41">
        <f t="shared" si="42"/>
        <v>0</v>
      </c>
      <c r="BR187" s="41">
        <f t="shared" si="42"/>
        <v>0</v>
      </c>
      <c r="BS187" s="41">
        <f t="shared" si="42"/>
        <v>0</v>
      </c>
      <c r="BT187" s="41">
        <f t="shared" si="42"/>
        <v>0</v>
      </c>
      <c r="BU187" s="41">
        <f t="shared" si="42"/>
        <v>0</v>
      </c>
      <c r="BV187" s="41">
        <f t="shared" si="42"/>
        <v>0</v>
      </c>
      <c r="BW187" s="41">
        <f t="shared" si="42"/>
        <v>0</v>
      </c>
      <c r="BX187" s="41">
        <f t="shared" si="42"/>
        <v>0</v>
      </c>
      <c r="BY187" s="41">
        <f t="shared" si="42"/>
        <v>0</v>
      </c>
      <c r="BZ187" s="41">
        <f t="shared" si="42"/>
        <v>0</v>
      </c>
      <c r="CA187" s="41">
        <f t="shared" si="42"/>
        <v>0</v>
      </c>
      <c r="CB187" s="44"/>
      <c r="CC187" s="41">
        <f t="shared" si="43"/>
        <v>0</v>
      </c>
      <c r="CD187" s="44"/>
    </row>
    <row r="188" spans="1:82">
      <c r="A188" s="41">
        <v>11</v>
      </c>
      <c r="B188" s="4" t="s">
        <v>56</v>
      </c>
      <c r="C188" s="41">
        <f>M178</f>
        <v>0</v>
      </c>
      <c r="D188" s="41">
        <f>M179</f>
        <v>0</v>
      </c>
      <c r="E188" s="41">
        <f>M180</f>
        <v>0</v>
      </c>
      <c r="F188" s="41">
        <f>M181</f>
        <v>0</v>
      </c>
      <c r="G188" s="41">
        <f>M182</f>
        <v>0</v>
      </c>
      <c r="H188" s="41">
        <f>M183</f>
        <v>0</v>
      </c>
      <c r="I188" s="41">
        <f>M184</f>
        <v>0</v>
      </c>
      <c r="J188" s="41">
        <f>M185</f>
        <v>0</v>
      </c>
      <c r="K188" s="41">
        <f>M186</f>
        <v>0</v>
      </c>
      <c r="L188" s="41">
        <f>M187</f>
        <v>0</v>
      </c>
      <c r="M188" s="41">
        <v>0</v>
      </c>
      <c r="N188" s="7"/>
      <c r="V188" s="6"/>
      <c r="W188" s="6"/>
      <c r="X188" s="6"/>
      <c r="Y188" s="6"/>
      <c r="Z188" s="17"/>
      <c r="AA188" s="6"/>
      <c r="AB188" s="6"/>
      <c r="AC188" s="6"/>
      <c r="AD188" s="6"/>
      <c r="AE188" s="6"/>
      <c r="AF188" s="6">
        <v>0</v>
      </c>
      <c r="AG188" s="6"/>
      <c r="AH188" s="6"/>
      <c r="AI188" s="6"/>
      <c r="AJ188" s="6"/>
      <c r="AK188" s="21"/>
      <c r="AL188" s="2">
        <v>11</v>
      </c>
      <c r="AS188" s="41">
        <f t="shared" si="40"/>
        <v>0</v>
      </c>
      <c r="AT188" s="41">
        <f t="shared" si="40"/>
        <v>0</v>
      </c>
      <c r="AU188" s="41">
        <f t="shared" si="40"/>
        <v>0</v>
      </c>
      <c r="AV188" s="41">
        <f t="shared" si="40"/>
        <v>0</v>
      </c>
      <c r="AW188" s="41">
        <f t="shared" si="40"/>
        <v>0</v>
      </c>
      <c r="AX188" s="41">
        <f t="shared" si="40"/>
        <v>0</v>
      </c>
      <c r="AY188" s="41">
        <f t="shared" si="40"/>
        <v>0</v>
      </c>
      <c r="AZ188" s="41">
        <f t="shared" si="40"/>
        <v>0</v>
      </c>
      <c r="BA188" s="41">
        <f t="shared" si="40"/>
        <v>0</v>
      </c>
      <c r="BB188" s="41">
        <f t="shared" si="40"/>
        <v>0</v>
      </c>
      <c r="BC188" s="41">
        <f t="shared" si="41"/>
        <v>0</v>
      </c>
      <c r="BD188" s="41">
        <f t="shared" si="41"/>
        <v>0</v>
      </c>
      <c r="BE188" s="41">
        <f t="shared" si="41"/>
        <v>0</v>
      </c>
      <c r="BF188" s="41">
        <f t="shared" si="41"/>
        <v>0</v>
      </c>
      <c r="BG188" s="41">
        <f t="shared" si="41"/>
        <v>0</v>
      </c>
      <c r="BH188" s="41">
        <f t="shared" si="41"/>
        <v>0</v>
      </c>
      <c r="BI188" s="41">
        <f t="shared" si="41"/>
        <v>0</v>
      </c>
      <c r="BJ188" s="41">
        <f t="shared" si="41"/>
        <v>0</v>
      </c>
      <c r="BK188" s="41">
        <f t="shared" si="41"/>
        <v>0</v>
      </c>
      <c r="BL188" s="41">
        <f t="shared" si="41"/>
        <v>0</v>
      </c>
      <c r="BM188" s="41">
        <f t="shared" si="42"/>
        <v>0</v>
      </c>
      <c r="BN188" s="41">
        <f t="shared" si="42"/>
        <v>0</v>
      </c>
      <c r="BO188" s="41">
        <f t="shared" si="42"/>
        <v>0</v>
      </c>
      <c r="BP188" s="41">
        <f t="shared" si="42"/>
        <v>0</v>
      </c>
      <c r="BQ188" s="41">
        <f t="shared" si="42"/>
        <v>0</v>
      </c>
      <c r="BR188" s="41">
        <f t="shared" si="42"/>
        <v>0</v>
      </c>
      <c r="BS188" s="41">
        <f t="shared" si="42"/>
        <v>0</v>
      </c>
      <c r="BT188" s="41">
        <f t="shared" si="42"/>
        <v>0</v>
      </c>
      <c r="BU188" s="41">
        <f t="shared" si="42"/>
        <v>0</v>
      </c>
      <c r="BV188" s="41">
        <f t="shared" si="42"/>
        <v>0</v>
      </c>
      <c r="BW188" s="41">
        <f t="shared" si="42"/>
        <v>0</v>
      </c>
      <c r="BX188" s="41">
        <f t="shared" si="42"/>
        <v>0</v>
      </c>
      <c r="BY188" s="41">
        <f t="shared" si="42"/>
        <v>0</v>
      </c>
      <c r="BZ188" s="41">
        <f t="shared" si="42"/>
        <v>0</v>
      </c>
      <c r="CA188" s="41">
        <f t="shared" si="42"/>
        <v>0</v>
      </c>
      <c r="CB188" s="44"/>
      <c r="CC188" s="41">
        <f t="shared" si="43"/>
        <v>0</v>
      </c>
      <c r="CD188" s="44"/>
    </row>
    <row r="189" spans="1:82">
      <c r="A189" s="41">
        <v>12</v>
      </c>
      <c r="B189" s="4" t="s">
        <v>56</v>
      </c>
      <c r="C189" s="41">
        <f>N178</f>
        <v>0</v>
      </c>
      <c r="D189" s="41">
        <f>N179</f>
        <v>0</v>
      </c>
      <c r="E189" s="41">
        <f>N180</f>
        <v>0</v>
      </c>
      <c r="F189" s="41">
        <f>N181</f>
        <v>0</v>
      </c>
      <c r="G189" s="41">
        <f>N182</f>
        <v>0</v>
      </c>
      <c r="H189" s="41">
        <f>N183</f>
        <v>0</v>
      </c>
      <c r="I189" s="41">
        <f>N184</f>
        <v>0</v>
      </c>
      <c r="J189" s="41">
        <f>N185</f>
        <v>0</v>
      </c>
      <c r="K189" s="41">
        <f>N186</f>
        <v>0</v>
      </c>
      <c r="L189" s="41">
        <f>N187</f>
        <v>0</v>
      </c>
      <c r="M189" s="41">
        <f>N188</f>
        <v>0</v>
      </c>
      <c r="N189" s="44"/>
      <c r="O189" s="7"/>
      <c r="V189" s="6"/>
      <c r="W189" s="6"/>
      <c r="X189" s="6"/>
      <c r="Y189" s="6"/>
      <c r="Z189" s="17"/>
      <c r="AA189" s="6"/>
      <c r="AB189" s="6"/>
      <c r="AC189" s="6"/>
      <c r="AD189" s="6"/>
      <c r="AE189" s="6"/>
      <c r="AF189" s="6">
        <v>0</v>
      </c>
      <c r="AG189" s="6"/>
      <c r="AH189" s="6"/>
      <c r="AI189" s="6"/>
      <c r="AJ189" s="6"/>
      <c r="AK189" s="21"/>
      <c r="AL189" s="2">
        <v>12</v>
      </c>
      <c r="AS189" s="41">
        <f t="shared" si="40"/>
        <v>0</v>
      </c>
      <c r="AT189" s="41">
        <f t="shared" si="40"/>
        <v>0</v>
      </c>
      <c r="AU189" s="41">
        <f t="shared" si="40"/>
        <v>0</v>
      </c>
      <c r="AV189" s="41">
        <f t="shared" si="40"/>
        <v>0</v>
      </c>
      <c r="AW189" s="41">
        <f t="shared" si="40"/>
        <v>0</v>
      </c>
      <c r="AX189" s="41">
        <f t="shared" si="40"/>
        <v>0</v>
      </c>
      <c r="AY189" s="41">
        <f t="shared" si="40"/>
        <v>0</v>
      </c>
      <c r="AZ189" s="41">
        <f t="shared" si="40"/>
        <v>0</v>
      </c>
      <c r="BA189" s="41">
        <f t="shared" si="40"/>
        <v>0</v>
      </c>
      <c r="BB189" s="41">
        <f t="shared" si="40"/>
        <v>0</v>
      </c>
      <c r="BC189" s="41">
        <f t="shared" si="41"/>
        <v>0</v>
      </c>
      <c r="BD189" s="41">
        <f t="shared" si="41"/>
        <v>0</v>
      </c>
      <c r="BE189" s="41">
        <f t="shared" si="41"/>
        <v>0</v>
      </c>
      <c r="BF189" s="41">
        <f t="shared" si="41"/>
        <v>0</v>
      </c>
      <c r="BG189" s="41">
        <f t="shared" si="41"/>
        <v>0</v>
      </c>
      <c r="BH189" s="41">
        <f t="shared" si="41"/>
        <v>0</v>
      </c>
      <c r="BI189" s="41">
        <f t="shared" si="41"/>
        <v>0</v>
      </c>
      <c r="BJ189" s="41">
        <f t="shared" si="41"/>
        <v>0</v>
      </c>
      <c r="BK189" s="41">
        <f t="shared" si="41"/>
        <v>0</v>
      </c>
      <c r="BL189" s="41">
        <f t="shared" si="41"/>
        <v>0</v>
      </c>
      <c r="BM189" s="41">
        <f t="shared" si="42"/>
        <v>0</v>
      </c>
      <c r="BN189" s="41">
        <f t="shared" si="42"/>
        <v>0</v>
      </c>
      <c r="BO189" s="41">
        <f t="shared" si="42"/>
        <v>0</v>
      </c>
      <c r="BP189" s="41">
        <f t="shared" si="42"/>
        <v>0</v>
      </c>
      <c r="BQ189" s="41">
        <f t="shared" si="42"/>
        <v>0</v>
      </c>
      <c r="BR189" s="41">
        <f t="shared" si="42"/>
        <v>0</v>
      </c>
      <c r="BS189" s="41">
        <f t="shared" si="42"/>
        <v>0</v>
      </c>
      <c r="BT189" s="41">
        <f t="shared" si="42"/>
        <v>0</v>
      </c>
      <c r="BU189" s="41">
        <f t="shared" si="42"/>
        <v>0</v>
      </c>
      <c r="BV189" s="41">
        <f t="shared" si="42"/>
        <v>0</v>
      </c>
      <c r="BW189" s="41">
        <f t="shared" si="42"/>
        <v>0</v>
      </c>
      <c r="BX189" s="41">
        <f t="shared" si="42"/>
        <v>0</v>
      </c>
      <c r="BY189" s="41">
        <f t="shared" si="42"/>
        <v>0</v>
      </c>
      <c r="BZ189" s="41">
        <f t="shared" si="42"/>
        <v>0</v>
      </c>
      <c r="CA189" s="41">
        <f t="shared" si="42"/>
        <v>0</v>
      </c>
      <c r="CB189" s="44"/>
      <c r="CC189" s="41">
        <f t="shared" si="43"/>
        <v>0</v>
      </c>
      <c r="CD189" s="44"/>
    </row>
    <row r="190" spans="1:82">
      <c r="A190" s="41">
        <v>13</v>
      </c>
      <c r="B190" s="4" t="s">
        <v>56</v>
      </c>
      <c r="C190" s="41">
        <f>O178</f>
        <v>0</v>
      </c>
      <c r="D190" s="41">
        <f>O179</f>
        <v>0</v>
      </c>
      <c r="E190" s="41">
        <f>O180</f>
        <v>0</v>
      </c>
      <c r="F190" s="41">
        <f>O181</f>
        <v>0</v>
      </c>
      <c r="G190" s="41">
        <f>O182</f>
        <v>0</v>
      </c>
      <c r="H190" s="41">
        <f>O183</f>
        <v>0</v>
      </c>
      <c r="I190" s="41">
        <f>O184</f>
        <v>0</v>
      </c>
      <c r="J190" s="41">
        <f>O185</f>
        <v>0</v>
      </c>
      <c r="K190" s="41">
        <f>O186</f>
        <v>0</v>
      </c>
      <c r="L190" s="41">
        <f>O187</f>
        <v>0</v>
      </c>
      <c r="M190" s="41">
        <f>O188</f>
        <v>0</v>
      </c>
      <c r="N190" s="41">
        <f>O189</f>
        <v>0</v>
      </c>
      <c r="O190" s="44"/>
      <c r="P190" s="7"/>
      <c r="V190" s="6"/>
      <c r="W190" s="6"/>
      <c r="X190" s="6"/>
      <c r="Y190" s="6"/>
      <c r="Z190" s="17"/>
      <c r="AA190" s="6"/>
      <c r="AB190" s="6"/>
      <c r="AC190" s="6"/>
      <c r="AD190" s="6"/>
      <c r="AE190" s="6"/>
      <c r="AF190" s="6">
        <v>0</v>
      </c>
      <c r="AG190" s="6"/>
      <c r="AH190" s="6"/>
      <c r="AI190" s="6"/>
      <c r="AJ190" s="6"/>
      <c r="AK190" s="21"/>
      <c r="AL190" s="2">
        <v>13</v>
      </c>
      <c r="AS190" s="41">
        <f t="shared" si="40"/>
        <v>0</v>
      </c>
      <c r="AT190" s="41">
        <f t="shared" si="40"/>
        <v>0</v>
      </c>
      <c r="AU190" s="41">
        <f t="shared" si="40"/>
        <v>0</v>
      </c>
      <c r="AV190" s="41">
        <f t="shared" si="40"/>
        <v>0</v>
      </c>
      <c r="AW190" s="41">
        <f t="shared" si="40"/>
        <v>0</v>
      </c>
      <c r="AX190" s="41">
        <f t="shared" si="40"/>
        <v>0</v>
      </c>
      <c r="AY190" s="41">
        <f t="shared" si="40"/>
        <v>0</v>
      </c>
      <c r="AZ190" s="41">
        <f t="shared" si="40"/>
        <v>0</v>
      </c>
      <c r="BA190" s="41">
        <f t="shared" si="40"/>
        <v>0</v>
      </c>
      <c r="BB190" s="41">
        <f t="shared" si="40"/>
        <v>0</v>
      </c>
      <c r="BC190" s="41">
        <f t="shared" si="41"/>
        <v>0</v>
      </c>
      <c r="BD190" s="41">
        <f t="shared" si="41"/>
        <v>0</v>
      </c>
      <c r="BE190" s="41">
        <f t="shared" si="41"/>
        <v>0</v>
      </c>
      <c r="BF190" s="41">
        <f t="shared" si="41"/>
        <v>0</v>
      </c>
      <c r="BG190" s="41">
        <f t="shared" si="41"/>
        <v>0</v>
      </c>
      <c r="BH190" s="41">
        <f t="shared" si="41"/>
        <v>0</v>
      </c>
      <c r="BI190" s="41">
        <f t="shared" si="41"/>
        <v>0</v>
      </c>
      <c r="BJ190" s="41">
        <f t="shared" si="41"/>
        <v>0</v>
      </c>
      <c r="BK190" s="41">
        <f t="shared" si="41"/>
        <v>0</v>
      </c>
      <c r="BL190" s="41">
        <f t="shared" si="41"/>
        <v>0</v>
      </c>
      <c r="BM190" s="41">
        <f t="shared" si="42"/>
        <v>0</v>
      </c>
      <c r="BN190" s="41">
        <f t="shared" si="42"/>
        <v>0</v>
      </c>
      <c r="BO190" s="41">
        <f t="shared" si="42"/>
        <v>0</v>
      </c>
      <c r="BP190" s="41">
        <f t="shared" si="42"/>
        <v>0</v>
      </c>
      <c r="BQ190" s="41">
        <f t="shared" si="42"/>
        <v>0</v>
      </c>
      <c r="BR190" s="41">
        <f t="shared" si="42"/>
        <v>0</v>
      </c>
      <c r="BS190" s="41">
        <f t="shared" si="42"/>
        <v>0</v>
      </c>
      <c r="BT190" s="41">
        <f t="shared" si="42"/>
        <v>0</v>
      </c>
      <c r="BU190" s="41">
        <f t="shared" si="42"/>
        <v>0</v>
      </c>
      <c r="BV190" s="41">
        <f t="shared" si="42"/>
        <v>0</v>
      </c>
      <c r="BW190" s="41">
        <f t="shared" si="42"/>
        <v>0</v>
      </c>
      <c r="BX190" s="41">
        <f t="shared" si="42"/>
        <v>0</v>
      </c>
      <c r="BY190" s="41">
        <f t="shared" si="42"/>
        <v>0</v>
      </c>
      <c r="BZ190" s="41">
        <f t="shared" si="42"/>
        <v>0</v>
      </c>
      <c r="CA190" s="41">
        <f t="shared" si="42"/>
        <v>0</v>
      </c>
      <c r="CB190" s="44"/>
      <c r="CC190" s="41">
        <f t="shared" si="43"/>
        <v>0</v>
      </c>
      <c r="CD190" s="44"/>
    </row>
    <row r="191" spans="1:82">
      <c r="A191" s="41">
        <v>14</v>
      </c>
      <c r="B191" s="4" t="s">
        <v>56</v>
      </c>
      <c r="C191" s="41">
        <f>P178</f>
        <v>0</v>
      </c>
      <c r="D191" s="41">
        <f>P179</f>
        <v>0</v>
      </c>
      <c r="E191" s="41">
        <f>P180</f>
        <v>0</v>
      </c>
      <c r="F191" s="41">
        <f>P181</f>
        <v>0</v>
      </c>
      <c r="G191" s="41">
        <f>P182</f>
        <v>0</v>
      </c>
      <c r="H191" s="41">
        <f>P183</f>
        <v>0</v>
      </c>
      <c r="I191" s="41">
        <f>P184</f>
        <v>0</v>
      </c>
      <c r="J191" s="41">
        <f>P185</f>
        <v>0</v>
      </c>
      <c r="K191" s="41">
        <f>P186</f>
        <v>0</v>
      </c>
      <c r="L191" s="41">
        <f>P187</f>
        <v>0</v>
      </c>
      <c r="M191" s="41">
        <f>P188</f>
        <v>0</v>
      </c>
      <c r="N191" s="41">
        <f>P189</f>
        <v>0</v>
      </c>
      <c r="O191" s="41">
        <f>P190</f>
        <v>0</v>
      </c>
      <c r="P191" s="44"/>
      <c r="Q191" s="7"/>
      <c r="V191" s="6"/>
      <c r="W191" s="6"/>
      <c r="X191" s="6"/>
      <c r="Y191" s="6"/>
      <c r="Z191" s="17"/>
      <c r="AA191" s="6"/>
      <c r="AB191" s="6"/>
      <c r="AC191" s="6"/>
      <c r="AD191" s="6"/>
      <c r="AE191" s="6"/>
      <c r="AF191" s="6">
        <v>0</v>
      </c>
      <c r="AG191" s="6"/>
      <c r="AH191" s="6"/>
      <c r="AI191" s="6"/>
      <c r="AJ191" s="6"/>
      <c r="AK191" s="21"/>
      <c r="AL191" s="2">
        <v>14</v>
      </c>
      <c r="AS191" s="41">
        <f t="shared" si="40"/>
        <v>0</v>
      </c>
      <c r="AT191" s="41">
        <f t="shared" si="40"/>
        <v>0</v>
      </c>
      <c r="AU191" s="41">
        <f t="shared" si="40"/>
        <v>0</v>
      </c>
      <c r="AV191" s="41">
        <f t="shared" si="40"/>
        <v>0</v>
      </c>
      <c r="AW191" s="41">
        <f t="shared" si="40"/>
        <v>0</v>
      </c>
      <c r="AX191" s="41">
        <f t="shared" si="40"/>
        <v>0</v>
      </c>
      <c r="AY191" s="41">
        <f t="shared" si="40"/>
        <v>0</v>
      </c>
      <c r="AZ191" s="41">
        <f t="shared" si="40"/>
        <v>0</v>
      </c>
      <c r="BA191" s="41">
        <f t="shared" si="40"/>
        <v>0</v>
      </c>
      <c r="BB191" s="41">
        <f t="shared" si="40"/>
        <v>0</v>
      </c>
      <c r="BC191" s="41">
        <f t="shared" si="41"/>
        <v>0</v>
      </c>
      <c r="BD191" s="41">
        <f t="shared" si="41"/>
        <v>0</v>
      </c>
      <c r="BE191" s="41">
        <f t="shared" si="41"/>
        <v>0</v>
      </c>
      <c r="BF191" s="41">
        <f t="shared" si="41"/>
        <v>0</v>
      </c>
      <c r="BG191" s="41">
        <f t="shared" si="41"/>
        <v>0</v>
      </c>
      <c r="BH191" s="41">
        <f t="shared" si="41"/>
        <v>0</v>
      </c>
      <c r="BI191" s="41">
        <f t="shared" si="41"/>
        <v>0</v>
      </c>
      <c r="BJ191" s="41">
        <f t="shared" si="41"/>
        <v>0</v>
      </c>
      <c r="BK191" s="41">
        <f t="shared" si="41"/>
        <v>0</v>
      </c>
      <c r="BL191" s="41">
        <f t="shared" si="41"/>
        <v>0</v>
      </c>
      <c r="BM191" s="41">
        <f t="shared" si="42"/>
        <v>0</v>
      </c>
      <c r="BN191" s="41">
        <f t="shared" si="42"/>
        <v>0</v>
      </c>
      <c r="BO191" s="41">
        <f t="shared" si="42"/>
        <v>0</v>
      </c>
      <c r="BP191" s="41">
        <f t="shared" si="42"/>
        <v>0</v>
      </c>
      <c r="BQ191" s="41">
        <f t="shared" si="42"/>
        <v>0</v>
      </c>
      <c r="BR191" s="41">
        <f t="shared" si="42"/>
        <v>0</v>
      </c>
      <c r="BS191" s="41">
        <f t="shared" si="42"/>
        <v>0</v>
      </c>
      <c r="BT191" s="41">
        <f t="shared" si="42"/>
        <v>0</v>
      </c>
      <c r="BU191" s="41">
        <f t="shared" si="42"/>
        <v>0</v>
      </c>
      <c r="BV191" s="41">
        <f t="shared" si="42"/>
        <v>0</v>
      </c>
      <c r="BW191" s="41">
        <f t="shared" si="42"/>
        <v>0</v>
      </c>
      <c r="BX191" s="41">
        <f t="shared" si="42"/>
        <v>0</v>
      </c>
      <c r="BY191" s="41">
        <f t="shared" si="42"/>
        <v>0</v>
      </c>
      <c r="BZ191" s="41">
        <f t="shared" si="42"/>
        <v>0</v>
      </c>
      <c r="CA191" s="41">
        <f t="shared" si="42"/>
        <v>0</v>
      </c>
      <c r="CB191" s="44"/>
      <c r="CC191" s="41">
        <f t="shared" si="43"/>
        <v>0</v>
      </c>
      <c r="CD191" s="44"/>
    </row>
    <row r="192" spans="1:82">
      <c r="A192" s="41">
        <v>15</v>
      </c>
      <c r="B192" s="4" t="s">
        <v>56</v>
      </c>
      <c r="C192" s="41">
        <f>Q178</f>
        <v>0</v>
      </c>
      <c r="D192" s="41">
        <f>Q179</f>
        <v>0</v>
      </c>
      <c r="E192" s="41">
        <f>Q180</f>
        <v>0</v>
      </c>
      <c r="F192" s="41">
        <f>Q181</f>
        <v>0</v>
      </c>
      <c r="G192" s="41">
        <f>Q182</f>
        <v>0</v>
      </c>
      <c r="H192" s="41">
        <f>Q183</f>
        <v>0</v>
      </c>
      <c r="I192" s="41">
        <f>Q184</f>
        <v>0</v>
      </c>
      <c r="J192" s="41">
        <f>Q185</f>
        <v>0</v>
      </c>
      <c r="K192" s="41">
        <f>Q186</f>
        <v>0</v>
      </c>
      <c r="L192" s="41">
        <f>Q187</f>
        <v>0</v>
      </c>
      <c r="M192" s="41">
        <f>Q188</f>
        <v>0</v>
      </c>
      <c r="N192" s="41">
        <f>Q189</f>
        <v>0</v>
      </c>
      <c r="O192" s="41">
        <f>Q190</f>
        <v>0</v>
      </c>
      <c r="P192" s="41">
        <f>Q191</f>
        <v>0</v>
      </c>
      <c r="Q192" s="44"/>
      <c r="R192" s="7"/>
      <c r="V192" s="6"/>
      <c r="W192" s="6"/>
      <c r="X192" s="6"/>
      <c r="Y192" s="6"/>
      <c r="Z192" s="17"/>
      <c r="AA192" s="6"/>
      <c r="AB192" s="6"/>
      <c r="AC192" s="6"/>
      <c r="AD192" s="6"/>
      <c r="AE192" s="6"/>
      <c r="AF192" s="6">
        <v>0</v>
      </c>
      <c r="AG192" s="6"/>
      <c r="AH192" s="6"/>
      <c r="AI192" s="6"/>
      <c r="AJ192" s="6"/>
      <c r="AK192" s="21"/>
      <c r="AL192" s="2">
        <v>15</v>
      </c>
      <c r="AS192" s="41">
        <f t="shared" si="40"/>
        <v>0</v>
      </c>
      <c r="AT192" s="41">
        <f t="shared" si="40"/>
        <v>0</v>
      </c>
      <c r="AU192" s="41">
        <f t="shared" si="40"/>
        <v>0</v>
      </c>
      <c r="AV192" s="41">
        <f t="shared" si="40"/>
        <v>0</v>
      </c>
      <c r="AW192" s="41">
        <f t="shared" si="40"/>
        <v>0</v>
      </c>
      <c r="AX192" s="41">
        <f t="shared" si="40"/>
        <v>0</v>
      </c>
      <c r="AY192" s="41">
        <f t="shared" si="40"/>
        <v>0</v>
      </c>
      <c r="AZ192" s="41">
        <f t="shared" si="40"/>
        <v>0</v>
      </c>
      <c r="BA192" s="41">
        <f t="shared" si="40"/>
        <v>0</v>
      </c>
      <c r="BB192" s="41">
        <f t="shared" si="40"/>
        <v>0</v>
      </c>
      <c r="BC192" s="41">
        <f t="shared" si="41"/>
        <v>0</v>
      </c>
      <c r="BD192" s="41">
        <f t="shared" si="41"/>
        <v>0</v>
      </c>
      <c r="BE192" s="41">
        <f t="shared" si="41"/>
        <v>0</v>
      </c>
      <c r="BF192" s="41">
        <f t="shared" si="41"/>
        <v>0</v>
      </c>
      <c r="BG192" s="41">
        <f t="shared" si="41"/>
        <v>0</v>
      </c>
      <c r="BH192" s="41">
        <f t="shared" si="41"/>
        <v>0</v>
      </c>
      <c r="BI192" s="41">
        <f t="shared" si="41"/>
        <v>0</v>
      </c>
      <c r="BJ192" s="41">
        <f t="shared" si="41"/>
        <v>0</v>
      </c>
      <c r="BK192" s="41">
        <f t="shared" si="41"/>
        <v>0</v>
      </c>
      <c r="BL192" s="41">
        <f t="shared" si="41"/>
        <v>0</v>
      </c>
      <c r="BM192" s="41">
        <f t="shared" si="42"/>
        <v>0</v>
      </c>
      <c r="BN192" s="41">
        <f t="shared" si="42"/>
        <v>0</v>
      </c>
      <c r="BO192" s="41">
        <f t="shared" si="42"/>
        <v>0</v>
      </c>
      <c r="BP192" s="41">
        <f t="shared" si="42"/>
        <v>0</v>
      </c>
      <c r="BQ192" s="41">
        <f t="shared" si="42"/>
        <v>0</v>
      </c>
      <c r="BR192" s="41">
        <f t="shared" si="42"/>
        <v>0</v>
      </c>
      <c r="BS192" s="41">
        <f t="shared" si="42"/>
        <v>0</v>
      </c>
      <c r="BT192" s="41">
        <f t="shared" si="42"/>
        <v>0</v>
      </c>
      <c r="BU192" s="41">
        <f t="shared" si="42"/>
        <v>0</v>
      </c>
      <c r="BV192" s="41">
        <f t="shared" si="42"/>
        <v>0</v>
      </c>
      <c r="BW192" s="41">
        <f t="shared" si="42"/>
        <v>0</v>
      </c>
      <c r="BX192" s="41">
        <f t="shared" si="42"/>
        <v>0</v>
      </c>
      <c r="BY192" s="41">
        <f t="shared" si="42"/>
        <v>0</v>
      </c>
      <c r="BZ192" s="41">
        <f t="shared" si="42"/>
        <v>0</v>
      </c>
      <c r="CA192" s="41">
        <f t="shared" si="42"/>
        <v>0</v>
      </c>
      <c r="CB192" s="44"/>
      <c r="CC192" s="41">
        <f t="shared" si="43"/>
        <v>0</v>
      </c>
      <c r="CD192" s="44"/>
    </row>
    <row r="193" spans="1:82">
      <c r="A193" s="41">
        <v>16</v>
      </c>
      <c r="B193" s="4" t="s">
        <v>56</v>
      </c>
      <c r="C193" s="41">
        <f>R178</f>
        <v>0</v>
      </c>
      <c r="D193" s="41">
        <f>R179</f>
        <v>0</v>
      </c>
      <c r="E193" s="41">
        <f>R180</f>
        <v>0</v>
      </c>
      <c r="F193" s="41">
        <f>R181</f>
        <v>0</v>
      </c>
      <c r="G193" s="41">
        <f>R182</f>
        <v>0</v>
      </c>
      <c r="H193" s="41">
        <f>R183</f>
        <v>0</v>
      </c>
      <c r="I193" s="41">
        <f>R184</f>
        <v>0</v>
      </c>
      <c r="J193" s="41">
        <f>R185</f>
        <v>0</v>
      </c>
      <c r="K193" s="41">
        <f>R186</f>
        <v>0</v>
      </c>
      <c r="L193" s="41">
        <f>R187</f>
        <v>0</v>
      </c>
      <c r="M193" s="41">
        <f>R188</f>
        <v>0</v>
      </c>
      <c r="N193" s="41">
        <f>R189</f>
        <v>0</v>
      </c>
      <c r="O193" s="41">
        <f>R190</f>
        <v>0</v>
      </c>
      <c r="P193" s="41">
        <f>R191</f>
        <v>0</v>
      </c>
      <c r="Q193" s="41">
        <f>R192</f>
        <v>0</v>
      </c>
      <c r="R193" s="44"/>
      <c r="S193" s="7"/>
      <c r="V193" s="6"/>
      <c r="W193" s="6"/>
      <c r="X193" s="6"/>
      <c r="Y193" s="6"/>
      <c r="Z193" s="17"/>
      <c r="AA193" s="6"/>
      <c r="AB193" s="6"/>
      <c r="AC193" s="6"/>
      <c r="AD193" s="6"/>
      <c r="AE193" s="6"/>
      <c r="AF193" s="6">
        <v>0</v>
      </c>
      <c r="AG193" s="6"/>
      <c r="AH193" s="6"/>
      <c r="AI193" s="6"/>
      <c r="AJ193" s="6"/>
      <c r="AK193" s="21"/>
      <c r="AL193" s="2">
        <v>16</v>
      </c>
      <c r="AS193" s="41">
        <f t="shared" ref="AS193:BB202" si="44">IF(C193=0,0,+C193*0.0000000567*((INDEX($E$14:$E$48,C$135,1)+273.15)^2+($E29+273.15)^2)*(INDEX($E$14:$E$48,C$135,1)+$E29+546.3))</f>
        <v>0</v>
      </c>
      <c r="AT193" s="41">
        <f t="shared" si="44"/>
        <v>0</v>
      </c>
      <c r="AU193" s="41">
        <f t="shared" si="44"/>
        <v>0</v>
      </c>
      <c r="AV193" s="41">
        <f t="shared" si="44"/>
        <v>0</v>
      </c>
      <c r="AW193" s="41">
        <f t="shared" si="44"/>
        <v>0</v>
      </c>
      <c r="AX193" s="41">
        <f t="shared" si="44"/>
        <v>0</v>
      </c>
      <c r="AY193" s="41">
        <f t="shared" si="44"/>
        <v>0</v>
      </c>
      <c r="AZ193" s="41">
        <f t="shared" si="44"/>
        <v>0</v>
      </c>
      <c r="BA193" s="41">
        <f t="shared" si="44"/>
        <v>0</v>
      </c>
      <c r="BB193" s="41">
        <f t="shared" si="44"/>
        <v>0</v>
      </c>
      <c r="BC193" s="41">
        <f t="shared" ref="BC193:BL202" si="45">IF(M193=0,0,+M193*0.0000000567*((INDEX($E$14:$E$48,M$135,1)+273.15)^2+($E29+273.15)^2)*(INDEX($E$14:$E$48,M$135,1)+$E29+546.3))</f>
        <v>0</v>
      </c>
      <c r="BD193" s="41">
        <f t="shared" si="45"/>
        <v>0</v>
      </c>
      <c r="BE193" s="41">
        <f t="shared" si="45"/>
        <v>0</v>
      </c>
      <c r="BF193" s="41">
        <f t="shared" si="45"/>
        <v>0</v>
      </c>
      <c r="BG193" s="41">
        <f t="shared" si="45"/>
        <v>0</v>
      </c>
      <c r="BH193" s="41">
        <f t="shared" si="45"/>
        <v>0</v>
      </c>
      <c r="BI193" s="41">
        <f t="shared" si="45"/>
        <v>0</v>
      </c>
      <c r="BJ193" s="41">
        <f t="shared" si="45"/>
        <v>0</v>
      </c>
      <c r="BK193" s="41">
        <f t="shared" si="45"/>
        <v>0</v>
      </c>
      <c r="BL193" s="41">
        <f t="shared" si="45"/>
        <v>0</v>
      </c>
      <c r="BM193" s="41">
        <f t="shared" ref="BM193:BX202" si="46">IF(W193=0,0,+W193*0.0000000567*((INDEX($E$14:$E$48,W$135,1)+273.15)^2+($E29+273.15)^2)*(INDEX($E$14:$E$48,W$135,1)+$E29+546.3))</f>
        <v>0</v>
      </c>
      <c r="BN193" s="41">
        <f t="shared" si="46"/>
        <v>0</v>
      </c>
      <c r="BO193" s="41">
        <f t="shared" si="46"/>
        <v>0</v>
      </c>
      <c r="BP193" s="41">
        <f t="shared" si="46"/>
        <v>0</v>
      </c>
      <c r="BQ193" s="41">
        <f t="shared" si="46"/>
        <v>0</v>
      </c>
      <c r="BR193" s="41">
        <f t="shared" si="46"/>
        <v>0</v>
      </c>
      <c r="BS193" s="41">
        <f t="shared" si="46"/>
        <v>0</v>
      </c>
      <c r="BT193" s="41">
        <f t="shared" si="46"/>
        <v>0</v>
      </c>
      <c r="BU193" s="41">
        <f t="shared" si="46"/>
        <v>0</v>
      </c>
      <c r="BV193" s="41">
        <f t="shared" si="46"/>
        <v>0</v>
      </c>
      <c r="BW193" s="41">
        <f t="shared" si="46"/>
        <v>0</v>
      </c>
      <c r="BX193" s="41">
        <f t="shared" si="46"/>
        <v>0</v>
      </c>
      <c r="BY193" s="41">
        <f>IF(AI193=0,0,+AI193*0.0000000567*((INDEX($E$14:$E$48,AI$135,1)+273.15)^2+($E29+273.15)^2)*(INDEX($E$14:$E$48,AI$135,1)+$E29+546.3))</f>
        <v>0</v>
      </c>
      <c r="BZ193" s="41">
        <f>IF(AJ193=0,0,+AJ193*0.0000000567*((INDEX($E$14:$E$48,AJ$135,1)+273.15)^2+($E29+273.15)^2)*(INDEX($E$14:$E$48,AJ$135,1)+$E29+546.3))</f>
        <v>0</v>
      </c>
      <c r="CA193" s="41">
        <f>IF(AK193=0,0,+AK193*0.0000000567*((INDEX($E$14:$E$48,AK$135,1)+273.15)^2+($E29+273.15)^2)*(INDEX($E$14:$E$48,AK$135,1)+$E29+546.3))</f>
        <v>0</v>
      </c>
      <c r="CB193" s="44"/>
      <c r="CC193" s="41">
        <f t="shared" si="43"/>
        <v>0</v>
      </c>
      <c r="CD193" s="44"/>
    </row>
    <row r="194" spans="1:82">
      <c r="A194" s="41">
        <v>17</v>
      </c>
      <c r="B194" s="4" t="s">
        <v>56</v>
      </c>
      <c r="C194" s="41">
        <f>S178</f>
        <v>0</v>
      </c>
      <c r="D194" s="41">
        <f>S179</f>
        <v>0</v>
      </c>
      <c r="E194" s="41">
        <f>S180</f>
        <v>0</v>
      </c>
      <c r="F194" s="41">
        <f>S181</f>
        <v>0</v>
      </c>
      <c r="G194" s="41">
        <f>S182</f>
        <v>0</v>
      </c>
      <c r="H194" s="41">
        <f>S183</f>
        <v>0</v>
      </c>
      <c r="I194" s="41">
        <f>S184</f>
        <v>0</v>
      </c>
      <c r="J194" s="41">
        <f>S185</f>
        <v>0</v>
      </c>
      <c r="K194" s="41">
        <f>S186</f>
        <v>0</v>
      </c>
      <c r="L194" s="41">
        <f>S187</f>
        <v>0</v>
      </c>
      <c r="M194" s="41">
        <f>S188</f>
        <v>0</v>
      </c>
      <c r="N194" s="41">
        <f>S189</f>
        <v>0</v>
      </c>
      <c r="O194" s="41">
        <f>S190</f>
        <v>0</v>
      </c>
      <c r="P194" s="41">
        <f>S191</f>
        <v>0</v>
      </c>
      <c r="Q194" s="41">
        <f>S192</f>
        <v>0</v>
      </c>
      <c r="R194" s="41">
        <f>S193</f>
        <v>0</v>
      </c>
      <c r="S194" s="44"/>
      <c r="T194" s="7"/>
      <c r="V194" s="6"/>
      <c r="W194" s="6"/>
      <c r="X194" s="6"/>
      <c r="Y194" s="6"/>
      <c r="Z194" s="17"/>
      <c r="AA194" s="6"/>
      <c r="AB194" s="6"/>
      <c r="AC194" s="6"/>
      <c r="AD194" s="6"/>
      <c r="AE194" s="6"/>
      <c r="AF194" s="6">
        <v>0</v>
      </c>
      <c r="AG194" s="6"/>
      <c r="AH194" s="6"/>
      <c r="AI194" s="6"/>
      <c r="AJ194" s="6"/>
      <c r="AK194" s="21"/>
      <c r="AL194" s="2">
        <v>17</v>
      </c>
      <c r="AS194" s="41">
        <f t="shared" si="44"/>
        <v>0</v>
      </c>
      <c r="AT194" s="41">
        <f t="shared" si="44"/>
        <v>0</v>
      </c>
      <c r="AU194" s="41">
        <f t="shared" si="44"/>
        <v>0</v>
      </c>
      <c r="AV194" s="41">
        <f t="shared" si="44"/>
        <v>0</v>
      </c>
      <c r="AW194" s="41">
        <f t="shared" si="44"/>
        <v>0</v>
      </c>
      <c r="AX194" s="41">
        <f t="shared" si="44"/>
        <v>0</v>
      </c>
      <c r="AY194" s="41">
        <f t="shared" si="44"/>
        <v>0</v>
      </c>
      <c r="AZ194" s="41">
        <f t="shared" si="44"/>
        <v>0</v>
      </c>
      <c r="BA194" s="41">
        <f t="shared" si="44"/>
        <v>0</v>
      </c>
      <c r="BB194" s="41">
        <f t="shared" si="44"/>
        <v>0</v>
      </c>
      <c r="BC194" s="41">
        <f t="shared" si="45"/>
        <v>0</v>
      </c>
      <c r="BD194" s="41">
        <f t="shared" si="45"/>
        <v>0</v>
      </c>
      <c r="BE194" s="41">
        <f t="shared" si="45"/>
        <v>0</v>
      </c>
      <c r="BF194" s="41">
        <f t="shared" si="45"/>
        <v>0</v>
      </c>
      <c r="BG194" s="41">
        <f t="shared" si="45"/>
        <v>0</v>
      </c>
      <c r="BH194" s="41">
        <f t="shared" si="45"/>
        <v>0</v>
      </c>
      <c r="BI194" s="41">
        <f t="shared" si="45"/>
        <v>0</v>
      </c>
      <c r="BJ194" s="41">
        <f t="shared" si="45"/>
        <v>0</v>
      </c>
      <c r="BK194" s="41">
        <f t="shared" si="45"/>
        <v>0</v>
      </c>
      <c r="BL194" s="41">
        <f t="shared" si="45"/>
        <v>0</v>
      </c>
      <c r="BM194" s="41">
        <f t="shared" si="46"/>
        <v>0</v>
      </c>
      <c r="BN194" s="41">
        <f t="shared" si="46"/>
        <v>0</v>
      </c>
      <c r="BO194" s="41">
        <f t="shared" si="46"/>
        <v>0</v>
      </c>
      <c r="BP194" s="41">
        <f t="shared" si="46"/>
        <v>0</v>
      </c>
      <c r="BQ194" s="41">
        <f t="shared" si="46"/>
        <v>0</v>
      </c>
      <c r="BR194" s="41">
        <f t="shared" si="46"/>
        <v>0</v>
      </c>
      <c r="BS194" s="41">
        <f t="shared" si="46"/>
        <v>0</v>
      </c>
      <c r="BT194" s="41">
        <f t="shared" si="46"/>
        <v>0</v>
      </c>
      <c r="BU194" s="41">
        <f t="shared" si="46"/>
        <v>0</v>
      </c>
      <c r="BV194" s="41">
        <f t="shared" si="46"/>
        <v>0</v>
      </c>
      <c r="BW194" s="41">
        <f t="shared" si="46"/>
        <v>0</v>
      </c>
      <c r="BX194" s="41">
        <f t="shared" si="46"/>
        <v>0</v>
      </c>
      <c r="BY194" s="41">
        <f t="shared" ref="BY194:CA212" si="47">IF(AI194=0,0,+AI194*0.0000000567*((INDEX($E$14:$E$48,AI$135,1)+273.15)^2+($E30+273.15)^2)*(INDEX($E$14:$E$48,AI$135,1)+$E30+546.3))</f>
        <v>0</v>
      </c>
      <c r="BZ194" s="41">
        <f t="shared" si="47"/>
        <v>0</v>
      </c>
      <c r="CA194" s="41">
        <f t="shared" si="47"/>
        <v>0</v>
      </c>
      <c r="CB194" s="44"/>
      <c r="CC194" s="41">
        <f t="shared" si="43"/>
        <v>0</v>
      </c>
      <c r="CD194" s="44"/>
    </row>
    <row r="195" spans="1:82">
      <c r="A195" s="41">
        <v>18</v>
      </c>
      <c r="B195" s="4" t="s">
        <v>56</v>
      </c>
      <c r="C195" s="41">
        <f>T178</f>
        <v>0</v>
      </c>
      <c r="D195" s="41">
        <f>T179</f>
        <v>0</v>
      </c>
      <c r="E195" s="41">
        <f>T180</f>
        <v>0</v>
      </c>
      <c r="F195" s="41">
        <f>T181</f>
        <v>0</v>
      </c>
      <c r="G195" s="41">
        <f>T182</f>
        <v>0</v>
      </c>
      <c r="H195" s="41">
        <f>T183</f>
        <v>0</v>
      </c>
      <c r="I195" s="41">
        <f>T184</f>
        <v>0</v>
      </c>
      <c r="J195" s="41">
        <f>T185</f>
        <v>0</v>
      </c>
      <c r="K195" s="41">
        <f>T186</f>
        <v>0</v>
      </c>
      <c r="L195" s="41">
        <f>T187</f>
        <v>0</v>
      </c>
      <c r="M195" s="41">
        <f>T188</f>
        <v>0</v>
      </c>
      <c r="N195" s="41">
        <f>T189</f>
        <v>0</v>
      </c>
      <c r="O195" s="41">
        <f>T190</f>
        <v>0</v>
      </c>
      <c r="P195" s="41">
        <f>T191</f>
        <v>0</v>
      </c>
      <c r="Q195" s="41">
        <f>T192</f>
        <v>0</v>
      </c>
      <c r="R195" s="41">
        <f>T193</f>
        <v>0</v>
      </c>
      <c r="S195" s="41">
        <f>T194</f>
        <v>0</v>
      </c>
      <c r="T195" s="44"/>
      <c r="U195" s="7"/>
      <c r="V195" s="6"/>
      <c r="W195" s="6"/>
      <c r="X195" s="6"/>
      <c r="Y195" s="6"/>
      <c r="Z195" s="17"/>
      <c r="AA195" s="6"/>
      <c r="AB195" s="6"/>
      <c r="AC195" s="6"/>
      <c r="AD195" s="6"/>
      <c r="AE195" s="6"/>
      <c r="AF195" s="6">
        <v>0</v>
      </c>
      <c r="AG195" s="6"/>
      <c r="AH195" s="6"/>
      <c r="AI195" s="6"/>
      <c r="AJ195" s="6"/>
      <c r="AK195" s="21"/>
      <c r="AL195" s="2">
        <v>18</v>
      </c>
      <c r="AS195" s="41">
        <f t="shared" si="44"/>
        <v>0</v>
      </c>
      <c r="AT195" s="41">
        <f t="shared" si="44"/>
        <v>0</v>
      </c>
      <c r="AU195" s="41">
        <f t="shared" si="44"/>
        <v>0</v>
      </c>
      <c r="AV195" s="41">
        <f t="shared" si="44"/>
        <v>0</v>
      </c>
      <c r="AW195" s="41">
        <f t="shared" si="44"/>
        <v>0</v>
      </c>
      <c r="AX195" s="41">
        <f t="shared" si="44"/>
        <v>0</v>
      </c>
      <c r="AY195" s="41">
        <f t="shared" si="44"/>
        <v>0</v>
      </c>
      <c r="AZ195" s="41">
        <f t="shared" si="44"/>
        <v>0</v>
      </c>
      <c r="BA195" s="41">
        <f t="shared" si="44"/>
        <v>0</v>
      </c>
      <c r="BB195" s="41">
        <f t="shared" si="44"/>
        <v>0</v>
      </c>
      <c r="BC195" s="41">
        <f t="shared" si="45"/>
        <v>0</v>
      </c>
      <c r="BD195" s="41">
        <f t="shared" si="45"/>
        <v>0</v>
      </c>
      <c r="BE195" s="41">
        <f t="shared" si="45"/>
        <v>0</v>
      </c>
      <c r="BF195" s="41">
        <f t="shared" si="45"/>
        <v>0</v>
      </c>
      <c r="BG195" s="41">
        <f t="shared" si="45"/>
        <v>0</v>
      </c>
      <c r="BH195" s="41">
        <f t="shared" si="45"/>
        <v>0</v>
      </c>
      <c r="BI195" s="41">
        <f t="shared" si="45"/>
        <v>0</v>
      </c>
      <c r="BJ195" s="41">
        <f t="shared" si="45"/>
        <v>0</v>
      </c>
      <c r="BK195" s="41">
        <f t="shared" si="45"/>
        <v>0</v>
      </c>
      <c r="BL195" s="41">
        <f t="shared" si="45"/>
        <v>0</v>
      </c>
      <c r="BM195" s="41">
        <f t="shared" si="46"/>
        <v>0</v>
      </c>
      <c r="BN195" s="41">
        <f t="shared" si="46"/>
        <v>0</v>
      </c>
      <c r="BO195" s="41">
        <f t="shared" si="46"/>
        <v>0</v>
      </c>
      <c r="BP195" s="41">
        <f t="shared" si="46"/>
        <v>0</v>
      </c>
      <c r="BQ195" s="41">
        <f t="shared" si="46"/>
        <v>0</v>
      </c>
      <c r="BR195" s="41">
        <f t="shared" si="46"/>
        <v>0</v>
      </c>
      <c r="BS195" s="41">
        <f t="shared" si="46"/>
        <v>0</v>
      </c>
      <c r="BT195" s="41">
        <f t="shared" si="46"/>
        <v>0</v>
      </c>
      <c r="BU195" s="41">
        <f t="shared" si="46"/>
        <v>0</v>
      </c>
      <c r="BV195" s="41">
        <f t="shared" si="46"/>
        <v>0</v>
      </c>
      <c r="BW195" s="41">
        <f t="shared" si="46"/>
        <v>0</v>
      </c>
      <c r="BX195" s="41">
        <f t="shared" si="46"/>
        <v>0</v>
      </c>
      <c r="BY195" s="41">
        <f t="shared" si="47"/>
        <v>0</v>
      </c>
      <c r="BZ195" s="41">
        <f t="shared" si="47"/>
        <v>0</v>
      </c>
      <c r="CA195" s="41">
        <f t="shared" si="47"/>
        <v>0</v>
      </c>
      <c r="CB195" s="44"/>
      <c r="CC195" s="41">
        <f t="shared" ref="CC195:CC210" si="48">SUM(AS195:CA195)</f>
        <v>0</v>
      </c>
      <c r="CD195" s="44"/>
    </row>
    <row r="196" spans="1:82">
      <c r="A196" s="41">
        <v>19</v>
      </c>
      <c r="B196" s="4" t="s">
        <v>56</v>
      </c>
      <c r="C196" s="41">
        <f>U178</f>
        <v>0</v>
      </c>
      <c r="D196" s="41">
        <f>U179</f>
        <v>0</v>
      </c>
      <c r="E196" s="41">
        <f>U180</f>
        <v>0</v>
      </c>
      <c r="F196" s="41">
        <f>U181</f>
        <v>0</v>
      </c>
      <c r="G196" s="41">
        <f>U182</f>
        <v>0</v>
      </c>
      <c r="H196" s="41">
        <f>U183</f>
        <v>0</v>
      </c>
      <c r="I196" s="41">
        <f>U184</f>
        <v>0</v>
      </c>
      <c r="J196" s="41">
        <f>U185</f>
        <v>0</v>
      </c>
      <c r="K196" s="41">
        <f>U186</f>
        <v>0</v>
      </c>
      <c r="L196" s="41">
        <f>U187</f>
        <v>0</v>
      </c>
      <c r="M196" s="41">
        <f>U188</f>
        <v>0</v>
      </c>
      <c r="N196" s="41">
        <f>U189</f>
        <v>0</v>
      </c>
      <c r="O196" s="41">
        <f>U190</f>
        <v>0</v>
      </c>
      <c r="P196" s="41">
        <f>U191</f>
        <v>0</v>
      </c>
      <c r="Q196" s="41">
        <f>U192</f>
        <v>0</v>
      </c>
      <c r="R196" s="41">
        <f>U193</f>
        <v>0</v>
      </c>
      <c r="S196" s="41">
        <f>U194</f>
        <v>0</v>
      </c>
      <c r="T196" s="41">
        <f>U195</f>
        <v>0</v>
      </c>
      <c r="U196" s="44"/>
      <c r="V196" s="23"/>
      <c r="W196" s="6"/>
      <c r="X196" s="6"/>
      <c r="Y196" s="6"/>
      <c r="Z196" s="17"/>
      <c r="AA196" s="6"/>
      <c r="AB196" s="6"/>
      <c r="AC196" s="6"/>
      <c r="AD196" s="6"/>
      <c r="AE196" s="6"/>
      <c r="AF196" s="6">
        <v>0</v>
      </c>
      <c r="AG196" s="6"/>
      <c r="AH196" s="6"/>
      <c r="AI196" s="6"/>
      <c r="AJ196" s="6"/>
      <c r="AK196" s="21"/>
      <c r="AL196" s="2">
        <v>19</v>
      </c>
      <c r="AS196" s="41">
        <f t="shared" si="44"/>
        <v>0</v>
      </c>
      <c r="AT196" s="41">
        <f t="shared" si="44"/>
        <v>0</v>
      </c>
      <c r="AU196" s="41">
        <f t="shared" si="44"/>
        <v>0</v>
      </c>
      <c r="AV196" s="41">
        <f t="shared" si="44"/>
        <v>0</v>
      </c>
      <c r="AW196" s="41">
        <f t="shared" si="44"/>
        <v>0</v>
      </c>
      <c r="AX196" s="41">
        <f t="shared" si="44"/>
        <v>0</v>
      </c>
      <c r="AY196" s="41">
        <f t="shared" si="44"/>
        <v>0</v>
      </c>
      <c r="AZ196" s="41">
        <f t="shared" si="44"/>
        <v>0</v>
      </c>
      <c r="BA196" s="41">
        <f t="shared" si="44"/>
        <v>0</v>
      </c>
      <c r="BB196" s="41">
        <f t="shared" si="44"/>
        <v>0</v>
      </c>
      <c r="BC196" s="41">
        <f t="shared" si="45"/>
        <v>0</v>
      </c>
      <c r="BD196" s="41">
        <f t="shared" si="45"/>
        <v>0</v>
      </c>
      <c r="BE196" s="41">
        <f t="shared" si="45"/>
        <v>0</v>
      </c>
      <c r="BF196" s="41">
        <f t="shared" si="45"/>
        <v>0</v>
      </c>
      <c r="BG196" s="41">
        <f t="shared" si="45"/>
        <v>0</v>
      </c>
      <c r="BH196" s="41">
        <f t="shared" si="45"/>
        <v>0</v>
      </c>
      <c r="BI196" s="41">
        <f t="shared" si="45"/>
        <v>0</v>
      </c>
      <c r="BJ196" s="41">
        <f t="shared" si="45"/>
        <v>0</v>
      </c>
      <c r="BK196" s="41">
        <f t="shared" si="45"/>
        <v>0</v>
      </c>
      <c r="BL196" s="41">
        <f t="shared" si="45"/>
        <v>0</v>
      </c>
      <c r="BM196" s="41">
        <f t="shared" si="46"/>
        <v>0</v>
      </c>
      <c r="BN196" s="41">
        <f t="shared" si="46"/>
        <v>0</v>
      </c>
      <c r="BO196" s="41">
        <f t="shared" si="46"/>
        <v>0</v>
      </c>
      <c r="BP196" s="41">
        <f t="shared" si="46"/>
        <v>0</v>
      </c>
      <c r="BQ196" s="41">
        <f t="shared" si="46"/>
        <v>0</v>
      </c>
      <c r="BR196" s="41">
        <f t="shared" si="46"/>
        <v>0</v>
      </c>
      <c r="BS196" s="41">
        <f t="shared" si="46"/>
        <v>0</v>
      </c>
      <c r="BT196" s="41">
        <f t="shared" si="46"/>
        <v>0</v>
      </c>
      <c r="BU196" s="41">
        <f t="shared" si="46"/>
        <v>0</v>
      </c>
      <c r="BV196" s="41">
        <f t="shared" si="46"/>
        <v>0</v>
      </c>
      <c r="BW196" s="41">
        <f t="shared" si="46"/>
        <v>0</v>
      </c>
      <c r="BX196" s="41">
        <f t="shared" si="46"/>
        <v>0</v>
      </c>
      <c r="BY196" s="41">
        <f t="shared" si="47"/>
        <v>0</v>
      </c>
      <c r="BZ196" s="41">
        <f t="shared" si="47"/>
        <v>0</v>
      </c>
      <c r="CA196" s="41">
        <f t="shared" si="47"/>
        <v>0</v>
      </c>
      <c r="CB196" s="44"/>
      <c r="CC196" s="41">
        <f t="shared" si="48"/>
        <v>0</v>
      </c>
      <c r="CD196" s="44"/>
    </row>
    <row r="197" spans="1:82">
      <c r="A197" s="41">
        <v>20</v>
      </c>
      <c r="B197" s="4" t="s">
        <v>56</v>
      </c>
      <c r="C197" s="41">
        <f>V178</f>
        <v>0</v>
      </c>
      <c r="D197" s="41">
        <f>V179</f>
        <v>0</v>
      </c>
      <c r="E197" s="41">
        <f>V180</f>
        <v>0</v>
      </c>
      <c r="F197" s="41">
        <f>V181</f>
        <v>0</v>
      </c>
      <c r="G197" s="41">
        <f>V182</f>
        <v>0</v>
      </c>
      <c r="H197" s="41">
        <f>V183</f>
        <v>0</v>
      </c>
      <c r="I197" s="41">
        <f>V184</f>
        <v>0</v>
      </c>
      <c r="J197" s="41">
        <f>V185</f>
        <v>0</v>
      </c>
      <c r="K197" s="41">
        <f>V186</f>
        <v>0</v>
      </c>
      <c r="L197" s="41">
        <f>V187</f>
        <v>0</v>
      </c>
      <c r="M197" s="41">
        <f>V188</f>
        <v>0</v>
      </c>
      <c r="N197" s="41">
        <f>V189</f>
        <v>0</v>
      </c>
      <c r="O197" s="41">
        <f>V190</f>
        <v>0</v>
      </c>
      <c r="P197" s="41">
        <f>V191</f>
        <v>0</v>
      </c>
      <c r="Q197" s="41">
        <f>V192</f>
        <v>0</v>
      </c>
      <c r="R197" s="41">
        <f>V193</f>
        <v>0</v>
      </c>
      <c r="S197" s="41">
        <f>V194</f>
        <v>0</v>
      </c>
      <c r="T197" s="41">
        <f>V195</f>
        <v>0</v>
      </c>
      <c r="U197" s="41">
        <f>V196</f>
        <v>0</v>
      </c>
      <c r="V197" s="44"/>
      <c r="W197" s="23"/>
      <c r="Z197" s="17"/>
      <c r="AF197">
        <v>0</v>
      </c>
      <c r="AI197" s="6"/>
      <c r="AK197" s="21"/>
      <c r="AL197" s="2">
        <v>20</v>
      </c>
      <c r="AS197" s="41">
        <f t="shared" si="44"/>
        <v>0</v>
      </c>
      <c r="AT197" s="41">
        <f t="shared" si="44"/>
        <v>0</v>
      </c>
      <c r="AU197" s="41">
        <f t="shared" si="44"/>
        <v>0</v>
      </c>
      <c r="AV197" s="41">
        <f t="shared" si="44"/>
        <v>0</v>
      </c>
      <c r="AW197" s="41">
        <f t="shared" si="44"/>
        <v>0</v>
      </c>
      <c r="AX197" s="41">
        <f t="shared" si="44"/>
        <v>0</v>
      </c>
      <c r="AY197" s="41">
        <f t="shared" si="44"/>
        <v>0</v>
      </c>
      <c r="AZ197" s="41">
        <f t="shared" si="44"/>
        <v>0</v>
      </c>
      <c r="BA197" s="41">
        <f t="shared" si="44"/>
        <v>0</v>
      </c>
      <c r="BB197" s="41">
        <f t="shared" si="44"/>
        <v>0</v>
      </c>
      <c r="BC197" s="41">
        <f t="shared" si="45"/>
        <v>0</v>
      </c>
      <c r="BD197" s="41">
        <f t="shared" si="45"/>
        <v>0</v>
      </c>
      <c r="BE197" s="41">
        <f t="shared" si="45"/>
        <v>0</v>
      </c>
      <c r="BF197" s="41">
        <f t="shared" si="45"/>
        <v>0</v>
      </c>
      <c r="BG197" s="41">
        <f t="shared" si="45"/>
        <v>0</v>
      </c>
      <c r="BH197" s="41">
        <f t="shared" si="45"/>
        <v>0</v>
      </c>
      <c r="BI197" s="41">
        <f t="shared" si="45"/>
        <v>0</v>
      </c>
      <c r="BJ197" s="41">
        <f t="shared" si="45"/>
        <v>0</v>
      </c>
      <c r="BK197" s="41">
        <f t="shared" si="45"/>
        <v>0</v>
      </c>
      <c r="BL197" s="41">
        <f t="shared" si="45"/>
        <v>0</v>
      </c>
      <c r="BM197" s="41">
        <f t="shared" si="46"/>
        <v>0</v>
      </c>
      <c r="BN197" s="41">
        <f t="shared" si="46"/>
        <v>0</v>
      </c>
      <c r="BO197" s="41">
        <f t="shared" si="46"/>
        <v>0</v>
      </c>
      <c r="BP197" s="41">
        <f t="shared" si="46"/>
        <v>0</v>
      </c>
      <c r="BQ197" s="41">
        <f t="shared" si="46"/>
        <v>0</v>
      </c>
      <c r="BR197" s="41">
        <f t="shared" si="46"/>
        <v>0</v>
      </c>
      <c r="BS197" s="41">
        <f t="shared" si="46"/>
        <v>0</v>
      </c>
      <c r="BT197" s="41">
        <f t="shared" si="46"/>
        <v>0</v>
      </c>
      <c r="BU197" s="41">
        <f t="shared" si="46"/>
        <v>0</v>
      </c>
      <c r="BV197" s="41">
        <f t="shared" si="46"/>
        <v>0</v>
      </c>
      <c r="BW197" s="41">
        <f t="shared" si="46"/>
        <v>0</v>
      </c>
      <c r="BX197" s="41">
        <f t="shared" si="46"/>
        <v>0</v>
      </c>
      <c r="BY197" s="41">
        <f t="shared" si="47"/>
        <v>0</v>
      </c>
      <c r="BZ197" s="41">
        <f t="shared" si="47"/>
        <v>0</v>
      </c>
      <c r="CA197" s="41">
        <f t="shared" si="47"/>
        <v>0</v>
      </c>
      <c r="CB197" s="44"/>
      <c r="CC197" s="41">
        <f t="shared" si="48"/>
        <v>0</v>
      </c>
      <c r="CD197" s="44"/>
    </row>
    <row r="198" spans="1:82">
      <c r="A198" s="41">
        <v>21</v>
      </c>
      <c r="B198" s="4" t="s">
        <v>56</v>
      </c>
      <c r="C198" s="41">
        <f>W178</f>
        <v>0</v>
      </c>
      <c r="D198" s="41">
        <f>W179</f>
        <v>0</v>
      </c>
      <c r="E198" s="41">
        <f>W180</f>
        <v>0</v>
      </c>
      <c r="F198" s="41">
        <f>W181</f>
        <v>0</v>
      </c>
      <c r="G198" s="41">
        <f>W182</f>
        <v>0</v>
      </c>
      <c r="H198" s="41">
        <f>W183</f>
        <v>0</v>
      </c>
      <c r="I198" s="41">
        <f>W184</f>
        <v>0</v>
      </c>
      <c r="J198" s="41">
        <f>W185</f>
        <v>0</v>
      </c>
      <c r="K198" s="41">
        <f>W186</f>
        <v>0</v>
      </c>
      <c r="L198" s="41">
        <f>W187</f>
        <v>0</v>
      </c>
      <c r="M198" s="41">
        <f>W188</f>
        <v>0</v>
      </c>
      <c r="N198" s="41">
        <f>W189</f>
        <v>0</v>
      </c>
      <c r="O198" s="41">
        <f>W190</f>
        <v>0</v>
      </c>
      <c r="P198" s="41">
        <f>W191</f>
        <v>0</v>
      </c>
      <c r="Q198" s="41">
        <f>W192</f>
        <v>0</v>
      </c>
      <c r="R198" s="41">
        <f>W193</f>
        <v>0</v>
      </c>
      <c r="S198" s="41">
        <f>W194</f>
        <v>0</v>
      </c>
      <c r="T198" s="41">
        <f>W195</f>
        <v>0</v>
      </c>
      <c r="U198" s="41">
        <f>W196</f>
        <v>0</v>
      </c>
      <c r="V198" s="41">
        <f>W197</f>
        <v>0</v>
      </c>
      <c r="W198" s="44"/>
      <c r="X198" s="23"/>
      <c r="Z198" s="17"/>
      <c r="AF198">
        <v>0</v>
      </c>
      <c r="AI198" s="6"/>
      <c r="AK198" s="21"/>
      <c r="AL198" s="2">
        <v>21</v>
      </c>
      <c r="AS198" s="41">
        <f t="shared" si="44"/>
        <v>0</v>
      </c>
      <c r="AT198" s="41">
        <f t="shared" si="44"/>
        <v>0</v>
      </c>
      <c r="AU198" s="41">
        <f t="shared" si="44"/>
        <v>0</v>
      </c>
      <c r="AV198" s="41">
        <f t="shared" si="44"/>
        <v>0</v>
      </c>
      <c r="AW198" s="41">
        <f t="shared" si="44"/>
        <v>0</v>
      </c>
      <c r="AX198" s="41">
        <f t="shared" si="44"/>
        <v>0</v>
      </c>
      <c r="AY198" s="41">
        <f t="shared" si="44"/>
        <v>0</v>
      </c>
      <c r="AZ198" s="41">
        <f t="shared" si="44"/>
        <v>0</v>
      </c>
      <c r="BA198" s="41">
        <f t="shared" si="44"/>
        <v>0</v>
      </c>
      <c r="BB198" s="41">
        <f t="shared" si="44"/>
        <v>0</v>
      </c>
      <c r="BC198" s="41">
        <f t="shared" si="45"/>
        <v>0</v>
      </c>
      <c r="BD198" s="41">
        <f t="shared" si="45"/>
        <v>0</v>
      </c>
      <c r="BE198" s="41">
        <f t="shared" si="45"/>
        <v>0</v>
      </c>
      <c r="BF198" s="41">
        <f t="shared" si="45"/>
        <v>0</v>
      </c>
      <c r="BG198" s="41">
        <f t="shared" si="45"/>
        <v>0</v>
      </c>
      <c r="BH198" s="41">
        <f t="shared" si="45"/>
        <v>0</v>
      </c>
      <c r="BI198" s="41">
        <f t="shared" si="45"/>
        <v>0</v>
      </c>
      <c r="BJ198" s="41">
        <f t="shared" si="45"/>
        <v>0</v>
      </c>
      <c r="BK198" s="41">
        <f t="shared" si="45"/>
        <v>0</v>
      </c>
      <c r="BL198" s="41">
        <f t="shared" si="45"/>
        <v>0</v>
      </c>
      <c r="BM198" s="41">
        <f t="shared" si="46"/>
        <v>0</v>
      </c>
      <c r="BN198" s="41">
        <f t="shared" si="46"/>
        <v>0</v>
      </c>
      <c r="BO198" s="41">
        <f t="shared" si="46"/>
        <v>0</v>
      </c>
      <c r="BP198" s="41">
        <f t="shared" si="46"/>
        <v>0</v>
      </c>
      <c r="BQ198" s="41">
        <f t="shared" si="46"/>
        <v>0</v>
      </c>
      <c r="BR198" s="41">
        <f t="shared" si="46"/>
        <v>0</v>
      </c>
      <c r="BS198" s="41">
        <f t="shared" si="46"/>
        <v>0</v>
      </c>
      <c r="BT198" s="41">
        <f t="shared" si="46"/>
        <v>0</v>
      </c>
      <c r="BU198" s="41">
        <f t="shared" si="46"/>
        <v>0</v>
      </c>
      <c r="BV198" s="41">
        <f t="shared" si="46"/>
        <v>0</v>
      </c>
      <c r="BW198" s="41">
        <f t="shared" si="46"/>
        <v>0</v>
      </c>
      <c r="BX198" s="41">
        <f t="shared" si="46"/>
        <v>0</v>
      </c>
      <c r="BY198" s="41">
        <f t="shared" si="47"/>
        <v>0</v>
      </c>
      <c r="BZ198" s="41">
        <f t="shared" si="47"/>
        <v>0</v>
      </c>
      <c r="CA198" s="41">
        <f t="shared" si="47"/>
        <v>0</v>
      </c>
      <c r="CB198" s="44"/>
      <c r="CC198" s="41">
        <f t="shared" si="48"/>
        <v>0</v>
      </c>
      <c r="CD198" s="44"/>
    </row>
    <row r="199" spans="1:82">
      <c r="A199" s="41">
        <v>22</v>
      </c>
      <c r="B199" s="4" t="s">
        <v>56</v>
      </c>
      <c r="C199" s="41">
        <f>X178</f>
        <v>0</v>
      </c>
      <c r="D199" s="41">
        <f>X179</f>
        <v>0</v>
      </c>
      <c r="E199" s="41">
        <f>X180</f>
        <v>0</v>
      </c>
      <c r="F199" s="41">
        <f>X181</f>
        <v>0</v>
      </c>
      <c r="G199" s="41">
        <f>X182</f>
        <v>0</v>
      </c>
      <c r="H199" s="41">
        <f>X183</f>
        <v>0</v>
      </c>
      <c r="I199" s="41">
        <f>X184</f>
        <v>0</v>
      </c>
      <c r="J199" s="41">
        <f>X185</f>
        <v>0</v>
      </c>
      <c r="K199" s="41">
        <f>X186</f>
        <v>0</v>
      </c>
      <c r="L199" s="41">
        <f>X187</f>
        <v>0</v>
      </c>
      <c r="M199" s="41">
        <f>X188</f>
        <v>0</v>
      </c>
      <c r="N199" s="41">
        <f>X189</f>
        <v>0</v>
      </c>
      <c r="O199" s="41">
        <f>X190</f>
        <v>0</v>
      </c>
      <c r="P199" s="41">
        <f>X191</f>
        <v>0</v>
      </c>
      <c r="Q199" s="41">
        <f>X192</f>
        <v>0</v>
      </c>
      <c r="R199" s="41">
        <f>X193</f>
        <v>0</v>
      </c>
      <c r="S199" s="41">
        <f>X194</f>
        <v>0</v>
      </c>
      <c r="T199" s="41">
        <f>X195</f>
        <v>0</v>
      </c>
      <c r="U199" s="41">
        <f>X196</f>
        <v>0</v>
      </c>
      <c r="V199" s="41">
        <f>X197</f>
        <v>0</v>
      </c>
      <c r="W199" s="41">
        <f>X198</f>
        <v>0</v>
      </c>
      <c r="X199" s="44"/>
      <c r="Y199" s="23"/>
      <c r="Z199" s="17"/>
      <c r="AF199">
        <v>0</v>
      </c>
      <c r="AI199" s="6"/>
      <c r="AK199" s="21"/>
      <c r="AL199" s="2">
        <v>22</v>
      </c>
      <c r="AS199" s="41">
        <f t="shared" si="44"/>
        <v>0</v>
      </c>
      <c r="AT199" s="41">
        <f t="shared" si="44"/>
        <v>0</v>
      </c>
      <c r="AU199" s="41">
        <f t="shared" si="44"/>
        <v>0</v>
      </c>
      <c r="AV199" s="41">
        <f t="shared" si="44"/>
        <v>0</v>
      </c>
      <c r="AW199" s="41">
        <f t="shared" si="44"/>
        <v>0</v>
      </c>
      <c r="AX199" s="41">
        <f t="shared" si="44"/>
        <v>0</v>
      </c>
      <c r="AY199" s="41">
        <f t="shared" si="44"/>
        <v>0</v>
      </c>
      <c r="AZ199" s="41">
        <f t="shared" si="44"/>
        <v>0</v>
      </c>
      <c r="BA199" s="41">
        <f t="shared" si="44"/>
        <v>0</v>
      </c>
      <c r="BB199" s="41">
        <f t="shared" si="44"/>
        <v>0</v>
      </c>
      <c r="BC199" s="41">
        <f t="shared" si="45"/>
        <v>0</v>
      </c>
      <c r="BD199" s="41">
        <f t="shared" si="45"/>
        <v>0</v>
      </c>
      <c r="BE199" s="41">
        <f t="shared" si="45"/>
        <v>0</v>
      </c>
      <c r="BF199" s="41">
        <f t="shared" si="45"/>
        <v>0</v>
      </c>
      <c r="BG199" s="41">
        <f t="shared" si="45"/>
        <v>0</v>
      </c>
      <c r="BH199" s="41">
        <f t="shared" si="45"/>
        <v>0</v>
      </c>
      <c r="BI199" s="41">
        <f t="shared" si="45"/>
        <v>0</v>
      </c>
      <c r="BJ199" s="41">
        <f t="shared" si="45"/>
        <v>0</v>
      </c>
      <c r="BK199" s="41">
        <f t="shared" si="45"/>
        <v>0</v>
      </c>
      <c r="BL199" s="41">
        <f t="shared" si="45"/>
        <v>0</v>
      </c>
      <c r="BM199" s="41">
        <f t="shared" si="46"/>
        <v>0</v>
      </c>
      <c r="BN199" s="41">
        <f t="shared" si="46"/>
        <v>0</v>
      </c>
      <c r="BO199" s="41">
        <f t="shared" si="46"/>
        <v>0</v>
      </c>
      <c r="BP199" s="41">
        <f t="shared" si="46"/>
        <v>0</v>
      </c>
      <c r="BQ199" s="41">
        <f t="shared" si="46"/>
        <v>0</v>
      </c>
      <c r="BR199" s="41">
        <f t="shared" si="46"/>
        <v>0</v>
      </c>
      <c r="BS199" s="41">
        <f t="shared" si="46"/>
        <v>0</v>
      </c>
      <c r="BT199" s="41">
        <f t="shared" si="46"/>
        <v>0</v>
      </c>
      <c r="BU199" s="41">
        <f t="shared" si="46"/>
        <v>0</v>
      </c>
      <c r="BV199" s="41">
        <f t="shared" si="46"/>
        <v>0</v>
      </c>
      <c r="BW199" s="41">
        <f t="shared" si="46"/>
        <v>0</v>
      </c>
      <c r="BX199" s="41">
        <f t="shared" si="46"/>
        <v>0</v>
      </c>
      <c r="BY199" s="41">
        <f t="shared" si="47"/>
        <v>0</v>
      </c>
      <c r="BZ199" s="41">
        <f t="shared" si="47"/>
        <v>0</v>
      </c>
      <c r="CA199" s="41">
        <f t="shared" si="47"/>
        <v>0</v>
      </c>
      <c r="CB199" s="44"/>
      <c r="CC199" s="41">
        <f t="shared" si="48"/>
        <v>0</v>
      </c>
      <c r="CD199" s="44"/>
    </row>
    <row r="200" spans="1:82">
      <c r="A200" s="41">
        <v>23</v>
      </c>
      <c r="B200" s="4" t="s">
        <v>56</v>
      </c>
      <c r="C200" s="41">
        <f>Y178</f>
        <v>0</v>
      </c>
      <c r="D200" s="41">
        <f>Y179</f>
        <v>0</v>
      </c>
      <c r="E200" s="41">
        <f>Y180</f>
        <v>0</v>
      </c>
      <c r="F200" s="41">
        <f>Y181</f>
        <v>0</v>
      </c>
      <c r="G200" s="41">
        <f>Y182</f>
        <v>0</v>
      </c>
      <c r="H200" s="41">
        <f>Y183</f>
        <v>0</v>
      </c>
      <c r="I200" s="41">
        <f>Y184</f>
        <v>0</v>
      </c>
      <c r="J200" s="41">
        <f>Y185</f>
        <v>0</v>
      </c>
      <c r="K200" s="41">
        <f>Y186</f>
        <v>0</v>
      </c>
      <c r="L200" s="41">
        <f>Y187</f>
        <v>0</v>
      </c>
      <c r="M200" s="41">
        <f>Y188</f>
        <v>0</v>
      </c>
      <c r="N200" s="41">
        <f>Y189</f>
        <v>0</v>
      </c>
      <c r="O200" s="41">
        <f>Y190</f>
        <v>0</v>
      </c>
      <c r="P200" s="41">
        <f>Y191</f>
        <v>0</v>
      </c>
      <c r="Q200" s="41">
        <f>Y192</f>
        <v>0</v>
      </c>
      <c r="R200" s="41">
        <f>Y193</f>
        <v>0</v>
      </c>
      <c r="S200" s="41">
        <f>Y194</f>
        <v>0</v>
      </c>
      <c r="T200" s="41">
        <f>Y195</f>
        <v>0</v>
      </c>
      <c r="U200" s="41">
        <f>Y196</f>
        <v>0</v>
      </c>
      <c r="V200" s="41">
        <f>Y197</f>
        <v>0</v>
      </c>
      <c r="W200" s="41">
        <f>Y198</f>
        <v>0</v>
      </c>
      <c r="X200" s="41">
        <f>Y199</f>
        <v>0</v>
      </c>
      <c r="Y200" s="44"/>
      <c r="Z200" s="24"/>
      <c r="AF200">
        <v>0</v>
      </c>
      <c r="AI200" s="6"/>
      <c r="AK200" s="21"/>
      <c r="AL200" s="2">
        <v>23</v>
      </c>
      <c r="AS200" s="41">
        <f t="shared" si="44"/>
        <v>0</v>
      </c>
      <c r="AT200" s="41">
        <f t="shared" si="44"/>
        <v>0</v>
      </c>
      <c r="AU200" s="41">
        <f t="shared" si="44"/>
        <v>0</v>
      </c>
      <c r="AV200" s="41">
        <f t="shared" si="44"/>
        <v>0</v>
      </c>
      <c r="AW200" s="41">
        <f t="shared" si="44"/>
        <v>0</v>
      </c>
      <c r="AX200" s="41">
        <f t="shared" si="44"/>
        <v>0</v>
      </c>
      <c r="AY200" s="41">
        <f t="shared" si="44"/>
        <v>0</v>
      </c>
      <c r="AZ200" s="41">
        <f t="shared" si="44"/>
        <v>0</v>
      </c>
      <c r="BA200" s="41">
        <f t="shared" si="44"/>
        <v>0</v>
      </c>
      <c r="BB200" s="41">
        <f t="shared" si="44"/>
        <v>0</v>
      </c>
      <c r="BC200" s="41">
        <f t="shared" si="45"/>
        <v>0</v>
      </c>
      <c r="BD200" s="41">
        <f t="shared" si="45"/>
        <v>0</v>
      </c>
      <c r="BE200" s="41">
        <f t="shared" si="45"/>
        <v>0</v>
      </c>
      <c r="BF200" s="41">
        <f t="shared" si="45"/>
        <v>0</v>
      </c>
      <c r="BG200" s="41">
        <f t="shared" si="45"/>
        <v>0</v>
      </c>
      <c r="BH200" s="41">
        <f t="shared" si="45"/>
        <v>0</v>
      </c>
      <c r="BI200" s="41">
        <f t="shared" si="45"/>
        <v>0</v>
      </c>
      <c r="BJ200" s="41">
        <f t="shared" si="45"/>
        <v>0</v>
      </c>
      <c r="BK200" s="41">
        <f t="shared" si="45"/>
        <v>0</v>
      </c>
      <c r="BL200" s="41">
        <f t="shared" si="45"/>
        <v>0</v>
      </c>
      <c r="BM200" s="41">
        <f t="shared" si="46"/>
        <v>0</v>
      </c>
      <c r="BN200" s="41">
        <f t="shared" si="46"/>
        <v>0</v>
      </c>
      <c r="BO200" s="41">
        <f t="shared" si="46"/>
        <v>0</v>
      </c>
      <c r="BP200" s="41">
        <f t="shared" si="46"/>
        <v>0</v>
      </c>
      <c r="BQ200" s="41">
        <f t="shared" si="46"/>
        <v>0</v>
      </c>
      <c r="BR200" s="41">
        <f t="shared" si="46"/>
        <v>0</v>
      </c>
      <c r="BS200" s="41">
        <f t="shared" si="46"/>
        <v>0</v>
      </c>
      <c r="BT200" s="41">
        <f t="shared" si="46"/>
        <v>0</v>
      </c>
      <c r="BU200" s="41">
        <f t="shared" si="46"/>
        <v>0</v>
      </c>
      <c r="BV200" s="41">
        <f t="shared" si="46"/>
        <v>0</v>
      </c>
      <c r="BW200" s="41">
        <f t="shared" si="46"/>
        <v>0</v>
      </c>
      <c r="BX200" s="41">
        <f t="shared" si="46"/>
        <v>0</v>
      </c>
      <c r="BY200" s="41">
        <f t="shared" si="47"/>
        <v>0</v>
      </c>
      <c r="BZ200" s="41">
        <f t="shared" si="47"/>
        <v>0</v>
      </c>
      <c r="CA200" s="41">
        <f t="shared" si="47"/>
        <v>0</v>
      </c>
      <c r="CB200" s="44"/>
      <c r="CC200" s="41">
        <f t="shared" si="48"/>
        <v>0</v>
      </c>
      <c r="CD200" s="44"/>
    </row>
    <row r="201" spans="1:82">
      <c r="A201" s="41">
        <v>24</v>
      </c>
      <c r="B201" s="4" t="s">
        <v>56</v>
      </c>
      <c r="C201" s="42">
        <f>Z178</f>
        <v>0</v>
      </c>
      <c r="D201" s="42">
        <f>Z179</f>
        <v>0</v>
      </c>
      <c r="E201" s="42">
        <f>Z180</f>
        <v>0</v>
      </c>
      <c r="F201" s="43">
        <f>Z181</f>
        <v>0</v>
      </c>
      <c r="G201" s="43">
        <f>Z182</f>
        <v>0</v>
      </c>
      <c r="H201" s="43">
        <f>Z183</f>
        <v>0</v>
      </c>
      <c r="I201" s="43">
        <f>Z184</f>
        <v>0</v>
      </c>
      <c r="J201" s="43">
        <f>Z185</f>
        <v>0</v>
      </c>
      <c r="K201" s="43">
        <f>Z186</f>
        <v>0</v>
      </c>
      <c r="L201" s="43">
        <f>Z187</f>
        <v>0</v>
      </c>
      <c r="M201" s="43">
        <f>Z188</f>
        <v>0</v>
      </c>
      <c r="N201" s="43">
        <f>Z189</f>
        <v>0</v>
      </c>
      <c r="O201" s="43">
        <f>Z190</f>
        <v>0</v>
      </c>
      <c r="P201" s="43">
        <f>Z191</f>
        <v>0</v>
      </c>
      <c r="Q201" s="43">
        <f>Z192</f>
        <v>0</v>
      </c>
      <c r="R201" s="43">
        <f>Z193</f>
        <v>0</v>
      </c>
      <c r="S201" s="43">
        <f>Z194</f>
        <v>0</v>
      </c>
      <c r="T201" s="43">
        <f>Z195</f>
        <v>0</v>
      </c>
      <c r="U201" s="43">
        <f>Z196</f>
        <v>0</v>
      </c>
      <c r="V201" s="43">
        <f>Z197</f>
        <v>0</v>
      </c>
      <c r="W201" s="43">
        <f>Z198</f>
        <v>0</v>
      </c>
      <c r="X201" s="43">
        <f>Z199</f>
        <v>0</v>
      </c>
      <c r="Y201" s="43">
        <f>Z200</f>
        <v>0</v>
      </c>
      <c r="Z201" s="44"/>
      <c r="AA201" s="23"/>
      <c r="AF201">
        <v>0</v>
      </c>
      <c r="AI201" s="6"/>
      <c r="AK201" s="21"/>
      <c r="AL201" s="2">
        <v>24</v>
      </c>
      <c r="AS201" s="41">
        <f t="shared" si="44"/>
        <v>0</v>
      </c>
      <c r="AT201" s="41">
        <f t="shared" si="44"/>
        <v>0</v>
      </c>
      <c r="AU201" s="41">
        <f t="shared" si="44"/>
        <v>0</v>
      </c>
      <c r="AV201" s="41">
        <f t="shared" si="44"/>
        <v>0</v>
      </c>
      <c r="AW201" s="41">
        <f t="shared" si="44"/>
        <v>0</v>
      </c>
      <c r="AX201" s="41">
        <f t="shared" si="44"/>
        <v>0</v>
      </c>
      <c r="AY201" s="41">
        <f t="shared" si="44"/>
        <v>0</v>
      </c>
      <c r="AZ201" s="41">
        <f t="shared" si="44"/>
        <v>0</v>
      </c>
      <c r="BA201" s="41">
        <f t="shared" si="44"/>
        <v>0</v>
      </c>
      <c r="BB201" s="41">
        <f t="shared" si="44"/>
        <v>0</v>
      </c>
      <c r="BC201" s="41">
        <f t="shared" si="45"/>
        <v>0</v>
      </c>
      <c r="BD201" s="41">
        <f t="shared" si="45"/>
        <v>0</v>
      </c>
      <c r="BE201" s="41">
        <f t="shared" si="45"/>
        <v>0</v>
      </c>
      <c r="BF201" s="41">
        <f t="shared" si="45"/>
        <v>0</v>
      </c>
      <c r="BG201" s="41">
        <f t="shared" si="45"/>
        <v>0</v>
      </c>
      <c r="BH201" s="41">
        <f t="shared" si="45"/>
        <v>0</v>
      </c>
      <c r="BI201" s="41">
        <f t="shared" si="45"/>
        <v>0</v>
      </c>
      <c r="BJ201" s="41">
        <f t="shared" si="45"/>
        <v>0</v>
      </c>
      <c r="BK201" s="41">
        <f t="shared" si="45"/>
        <v>0</v>
      </c>
      <c r="BL201" s="41">
        <f t="shared" si="45"/>
        <v>0</v>
      </c>
      <c r="BM201" s="41">
        <f t="shared" si="46"/>
        <v>0</v>
      </c>
      <c r="BN201" s="41">
        <f t="shared" si="46"/>
        <v>0</v>
      </c>
      <c r="BO201" s="41">
        <f t="shared" si="46"/>
        <v>0</v>
      </c>
      <c r="BP201" s="41">
        <f t="shared" si="46"/>
        <v>0</v>
      </c>
      <c r="BQ201" s="41">
        <f t="shared" si="46"/>
        <v>0</v>
      </c>
      <c r="BR201" s="41">
        <f t="shared" si="46"/>
        <v>0</v>
      </c>
      <c r="BS201" s="41">
        <f t="shared" si="46"/>
        <v>0</v>
      </c>
      <c r="BT201" s="41">
        <f t="shared" si="46"/>
        <v>0</v>
      </c>
      <c r="BU201" s="41">
        <f t="shared" si="46"/>
        <v>0</v>
      </c>
      <c r="BV201" s="41">
        <f t="shared" si="46"/>
        <v>0</v>
      </c>
      <c r="BW201" s="41">
        <f t="shared" si="46"/>
        <v>0</v>
      </c>
      <c r="BX201" s="41">
        <f t="shared" si="46"/>
        <v>0</v>
      </c>
      <c r="BY201" s="41">
        <f t="shared" si="47"/>
        <v>0</v>
      </c>
      <c r="BZ201" s="41">
        <f t="shared" si="47"/>
        <v>0</v>
      </c>
      <c r="CA201" s="41">
        <f t="shared" si="47"/>
        <v>0</v>
      </c>
      <c r="CB201" s="44"/>
      <c r="CC201" s="41">
        <f t="shared" si="48"/>
        <v>0</v>
      </c>
      <c r="CD201" s="44"/>
    </row>
    <row r="202" spans="1:82">
      <c r="A202" s="41">
        <v>25</v>
      </c>
      <c r="B202" s="4" t="s">
        <v>56</v>
      </c>
      <c r="C202" s="41">
        <f>AA178</f>
        <v>0</v>
      </c>
      <c r="D202" s="41">
        <f>AA179</f>
        <v>0</v>
      </c>
      <c r="E202" s="41">
        <f>AA180</f>
        <v>0</v>
      </c>
      <c r="F202" s="41">
        <f>AA181</f>
        <v>0</v>
      </c>
      <c r="G202" s="41">
        <f>AA182</f>
        <v>0</v>
      </c>
      <c r="H202" s="41">
        <f>AA183</f>
        <v>0</v>
      </c>
      <c r="I202" s="41">
        <f>AA184</f>
        <v>0</v>
      </c>
      <c r="J202" s="41">
        <f>AA185</f>
        <v>0</v>
      </c>
      <c r="K202" s="41">
        <f>AA186</f>
        <v>0</v>
      </c>
      <c r="L202" s="41">
        <f>AA187</f>
        <v>0</v>
      </c>
      <c r="M202" s="41">
        <f>AA188</f>
        <v>0</v>
      </c>
      <c r="N202" s="41">
        <f>AA189</f>
        <v>0</v>
      </c>
      <c r="O202" s="41">
        <f>AA190</f>
        <v>0</v>
      </c>
      <c r="P202" s="41">
        <f>AA191</f>
        <v>0</v>
      </c>
      <c r="Q202" s="41">
        <f>AA192</f>
        <v>0</v>
      </c>
      <c r="R202" s="41">
        <f>AA193</f>
        <v>0</v>
      </c>
      <c r="S202" s="41">
        <f>AA194</f>
        <v>0</v>
      </c>
      <c r="T202" s="41">
        <f>AA195</f>
        <v>0</v>
      </c>
      <c r="U202" s="41">
        <f>AA196</f>
        <v>0</v>
      </c>
      <c r="V202" s="41">
        <f>AA197</f>
        <v>0</v>
      </c>
      <c r="W202" s="41">
        <f>AA198</f>
        <v>0</v>
      </c>
      <c r="X202" s="41">
        <f>AA199</f>
        <v>0</v>
      </c>
      <c r="Y202" s="41">
        <f>AA200</f>
        <v>0</v>
      </c>
      <c r="Z202" s="41">
        <f>AA201</f>
        <v>0</v>
      </c>
      <c r="AA202" s="44"/>
      <c r="AB202" s="23"/>
      <c r="AF202">
        <v>0</v>
      </c>
      <c r="AI202" s="6"/>
      <c r="AK202" s="21"/>
      <c r="AL202" s="2">
        <v>25</v>
      </c>
      <c r="AS202" s="41">
        <f t="shared" si="44"/>
        <v>0</v>
      </c>
      <c r="AT202" s="41">
        <f t="shared" si="44"/>
        <v>0</v>
      </c>
      <c r="AU202" s="41">
        <f t="shared" si="44"/>
        <v>0</v>
      </c>
      <c r="AV202" s="41">
        <f t="shared" si="44"/>
        <v>0</v>
      </c>
      <c r="AW202" s="41">
        <f t="shared" si="44"/>
        <v>0</v>
      </c>
      <c r="AX202" s="41">
        <f t="shared" si="44"/>
        <v>0</v>
      </c>
      <c r="AY202" s="41">
        <f t="shared" si="44"/>
        <v>0</v>
      </c>
      <c r="AZ202" s="41">
        <f t="shared" si="44"/>
        <v>0</v>
      </c>
      <c r="BA202" s="41">
        <f t="shared" si="44"/>
        <v>0</v>
      </c>
      <c r="BB202" s="41">
        <f t="shared" si="44"/>
        <v>0</v>
      </c>
      <c r="BC202" s="41">
        <f t="shared" si="45"/>
        <v>0</v>
      </c>
      <c r="BD202" s="41">
        <f t="shared" si="45"/>
        <v>0</v>
      </c>
      <c r="BE202" s="41">
        <f t="shared" si="45"/>
        <v>0</v>
      </c>
      <c r="BF202" s="41">
        <f t="shared" si="45"/>
        <v>0</v>
      </c>
      <c r="BG202" s="41">
        <f t="shared" si="45"/>
        <v>0</v>
      </c>
      <c r="BH202" s="41">
        <f t="shared" si="45"/>
        <v>0</v>
      </c>
      <c r="BI202" s="41">
        <f t="shared" si="45"/>
        <v>0</v>
      </c>
      <c r="BJ202" s="41">
        <f t="shared" si="45"/>
        <v>0</v>
      </c>
      <c r="BK202" s="41">
        <f t="shared" si="45"/>
        <v>0</v>
      </c>
      <c r="BL202" s="41">
        <f t="shared" si="45"/>
        <v>0</v>
      </c>
      <c r="BM202" s="41">
        <f t="shared" si="46"/>
        <v>0</v>
      </c>
      <c r="BN202" s="41">
        <f t="shared" si="46"/>
        <v>0</v>
      </c>
      <c r="BO202" s="41">
        <f t="shared" si="46"/>
        <v>0</v>
      </c>
      <c r="BP202" s="41">
        <f t="shared" si="46"/>
        <v>0</v>
      </c>
      <c r="BQ202" s="41">
        <f t="shared" si="46"/>
        <v>0</v>
      </c>
      <c r="BR202" s="41">
        <f t="shared" si="46"/>
        <v>0</v>
      </c>
      <c r="BS202" s="41">
        <f t="shared" si="46"/>
        <v>0</v>
      </c>
      <c r="BT202" s="41">
        <f t="shared" si="46"/>
        <v>0</v>
      </c>
      <c r="BU202" s="41">
        <f t="shared" si="46"/>
        <v>0</v>
      </c>
      <c r="BV202" s="41">
        <f t="shared" si="46"/>
        <v>0</v>
      </c>
      <c r="BW202" s="41">
        <f t="shared" si="46"/>
        <v>0</v>
      </c>
      <c r="BX202" s="41">
        <f t="shared" si="46"/>
        <v>0</v>
      </c>
      <c r="BY202" s="41">
        <f t="shared" si="47"/>
        <v>0</v>
      </c>
      <c r="BZ202" s="41">
        <f t="shared" si="47"/>
        <v>0</v>
      </c>
      <c r="CA202" s="41">
        <f t="shared" si="47"/>
        <v>0</v>
      </c>
      <c r="CB202" s="44"/>
      <c r="CC202" s="41">
        <f t="shared" si="48"/>
        <v>0</v>
      </c>
      <c r="CD202" s="44"/>
    </row>
    <row r="203" spans="1:82">
      <c r="A203" s="41">
        <v>26</v>
      </c>
      <c r="B203" s="4" t="s">
        <v>56</v>
      </c>
      <c r="C203" s="41">
        <f>AB178</f>
        <v>0</v>
      </c>
      <c r="D203" s="41">
        <f>AB179</f>
        <v>0</v>
      </c>
      <c r="E203" s="41">
        <f>AB180</f>
        <v>0</v>
      </c>
      <c r="F203" s="41">
        <f>AB181</f>
        <v>0</v>
      </c>
      <c r="G203" s="41">
        <f>AB182</f>
        <v>0</v>
      </c>
      <c r="H203" s="41">
        <f>AB183</f>
        <v>0</v>
      </c>
      <c r="I203" s="41">
        <f>AB184</f>
        <v>0</v>
      </c>
      <c r="J203" s="41">
        <f>AB185</f>
        <v>0</v>
      </c>
      <c r="K203" s="41">
        <f>AB186</f>
        <v>0</v>
      </c>
      <c r="L203" s="41">
        <f>AB187</f>
        <v>0</v>
      </c>
      <c r="M203" s="41">
        <f>AB188</f>
        <v>0</v>
      </c>
      <c r="N203" s="41">
        <f>AB189</f>
        <v>0</v>
      </c>
      <c r="O203" s="41">
        <f>AB190</f>
        <v>0</v>
      </c>
      <c r="P203" s="41">
        <f>AB191</f>
        <v>0</v>
      </c>
      <c r="Q203" s="41">
        <f>AB192</f>
        <v>0</v>
      </c>
      <c r="R203" s="41">
        <f>AB193</f>
        <v>0</v>
      </c>
      <c r="S203" s="41">
        <f>AB194</f>
        <v>0</v>
      </c>
      <c r="T203" s="41">
        <f>AB195</f>
        <v>0</v>
      </c>
      <c r="U203" s="41">
        <f>AB196</f>
        <v>0</v>
      </c>
      <c r="V203" s="41">
        <f>AB197</f>
        <v>0</v>
      </c>
      <c r="W203" s="41">
        <f>AB198</f>
        <v>0</v>
      </c>
      <c r="X203" s="41">
        <f>AB199</f>
        <v>0</v>
      </c>
      <c r="Y203" s="41">
        <f>AB200</f>
        <v>0</v>
      </c>
      <c r="Z203" s="41">
        <f>AB201</f>
        <v>0</v>
      </c>
      <c r="AA203" s="41">
        <f>AB202</f>
        <v>0</v>
      </c>
      <c r="AB203" s="44"/>
      <c r="AC203" s="23"/>
      <c r="AF203">
        <v>0</v>
      </c>
      <c r="AI203" s="6"/>
      <c r="AK203" s="21"/>
      <c r="AL203" s="2">
        <v>26</v>
      </c>
      <c r="AS203" s="41">
        <f t="shared" ref="AS203:BB212" si="49">IF(C203=0,0,+C203*0.0000000567*((INDEX($E$14:$E$48,C$135,1)+273.15)^2+($E39+273.15)^2)*(INDEX($E$14:$E$48,C$135,1)+$E39+546.3))</f>
        <v>0</v>
      </c>
      <c r="AT203" s="41">
        <f t="shared" si="49"/>
        <v>0</v>
      </c>
      <c r="AU203" s="41">
        <f t="shared" si="49"/>
        <v>0</v>
      </c>
      <c r="AV203" s="41">
        <f t="shared" si="49"/>
        <v>0</v>
      </c>
      <c r="AW203" s="41">
        <f t="shared" si="49"/>
        <v>0</v>
      </c>
      <c r="AX203" s="41">
        <f t="shared" si="49"/>
        <v>0</v>
      </c>
      <c r="AY203" s="41">
        <f t="shared" si="49"/>
        <v>0</v>
      </c>
      <c r="AZ203" s="41">
        <f t="shared" si="49"/>
        <v>0</v>
      </c>
      <c r="BA203" s="41">
        <f t="shared" si="49"/>
        <v>0</v>
      </c>
      <c r="BB203" s="41">
        <f t="shared" si="49"/>
        <v>0</v>
      </c>
      <c r="BC203" s="41">
        <f t="shared" ref="BC203:BL212" si="50">IF(M203=0,0,+M203*0.0000000567*((INDEX($E$14:$E$48,M$135,1)+273.15)^2+($E39+273.15)^2)*(INDEX($E$14:$E$48,M$135,1)+$E39+546.3))</f>
        <v>0</v>
      </c>
      <c r="BD203" s="41">
        <f t="shared" si="50"/>
        <v>0</v>
      </c>
      <c r="BE203" s="41">
        <f t="shared" si="50"/>
        <v>0</v>
      </c>
      <c r="BF203" s="41">
        <f t="shared" si="50"/>
        <v>0</v>
      </c>
      <c r="BG203" s="41">
        <f t="shared" si="50"/>
        <v>0</v>
      </c>
      <c r="BH203" s="41">
        <f t="shared" si="50"/>
        <v>0</v>
      </c>
      <c r="BI203" s="41">
        <f t="shared" si="50"/>
        <v>0</v>
      </c>
      <c r="BJ203" s="41">
        <f t="shared" si="50"/>
        <v>0</v>
      </c>
      <c r="BK203" s="41">
        <f t="shared" si="50"/>
        <v>0</v>
      </c>
      <c r="BL203" s="41">
        <f t="shared" si="50"/>
        <v>0</v>
      </c>
      <c r="BM203" s="41">
        <f t="shared" ref="BM203:BX212" si="51">IF(W203=0,0,+W203*0.0000000567*((INDEX($E$14:$E$48,W$135,1)+273.15)^2+($E39+273.15)^2)*(INDEX($E$14:$E$48,W$135,1)+$E39+546.3))</f>
        <v>0</v>
      </c>
      <c r="BN203" s="41">
        <f t="shared" si="51"/>
        <v>0</v>
      </c>
      <c r="BO203" s="41">
        <f t="shared" si="51"/>
        <v>0</v>
      </c>
      <c r="BP203" s="41">
        <f t="shared" si="51"/>
        <v>0</v>
      </c>
      <c r="BQ203" s="41">
        <f t="shared" si="51"/>
        <v>0</v>
      </c>
      <c r="BR203" s="41">
        <f t="shared" si="51"/>
        <v>0</v>
      </c>
      <c r="BS203" s="41">
        <f t="shared" si="51"/>
        <v>0</v>
      </c>
      <c r="BT203" s="41">
        <f t="shared" si="51"/>
        <v>0</v>
      </c>
      <c r="BU203" s="41">
        <f t="shared" si="51"/>
        <v>0</v>
      </c>
      <c r="BV203" s="41">
        <f t="shared" si="51"/>
        <v>0</v>
      </c>
      <c r="BW203" s="41">
        <f t="shared" si="51"/>
        <v>0</v>
      </c>
      <c r="BX203" s="41">
        <f t="shared" si="51"/>
        <v>0</v>
      </c>
      <c r="BY203" s="41">
        <f t="shared" si="47"/>
        <v>0</v>
      </c>
      <c r="BZ203" s="41">
        <f t="shared" si="47"/>
        <v>0</v>
      </c>
      <c r="CA203" s="41">
        <f t="shared" si="47"/>
        <v>0</v>
      </c>
      <c r="CB203" s="44"/>
      <c r="CC203" s="41">
        <f t="shared" si="48"/>
        <v>0</v>
      </c>
      <c r="CD203" s="44"/>
    </row>
    <row r="204" spans="1:82">
      <c r="A204" s="41">
        <v>27</v>
      </c>
      <c r="B204" s="4" t="s">
        <v>56</v>
      </c>
      <c r="C204" s="41">
        <f>AC178</f>
        <v>0</v>
      </c>
      <c r="D204" s="41">
        <f>AC179</f>
        <v>0</v>
      </c>
      <c r="E204" s="41">
        <f>AC180</f>
        <v>0</v>
      </c>
      <c r="F204" s="41">
        <f>AC181</f>
        <v>0</v>
      </c>
      <c r="G204" s="41">
        <f>AC182</f>
        <v>0</v>
      </c>
      <c r="H204" s="41">
        <f>AC183</f>
        <v>0</v>
      </c>
      <c r="I204" s="41">
        <f>AC184</f>
        <v>0</v>
      </c>
      <c r="J204" s="41">
        <f>AC185</f>
        <v>0</v>
      </c>
      <c r="K204" s="41">
        <f>AC186</f>
        <v>0</v>
      </c>
      <c r="L204" s="41">
        <f>AC187</f>
        <v>0</v>
      </c>
      <c r="M204" s="41">
        <f>AC188</f>
        <v>0</v>
      </c>
      <c r="N204" s="41">
        <f>AC189</f>
        <v>0</v>
      </c>
      <c r="O204" s="41">
        <f>AC190</f>
        <v>0</v>
      </c>
      <c r="P204" s="41">
        <f>AC191</f>
        <v>0</v>
      </c>
      <c r="Q204" s="41">
        <f>AC192</f>
        <v>0</v>
      </c>
      <c r="R204" s="41">
        <f>AC193</f>
        <v>0</v>
      </c>
      <c r="S204" s="41">
        <f>AC194</f>
        <v>0</v>
      </c>
      <c r="T204" s="41">
        <f>AC195</f>
        <v>0</v>
      </c>
      <c r="U204" s="41">
        <f>AC196</f>
        <v>0</v>
      </c>
      <c r="V204" s="41">
        <f>AC197</f>
        <v>0</v>
      </c>
      <c r="W204" s="41">
        <f>AC198</f>
        <v>0</v>
      </c>
      <c r="X204" s="41">
        <f>AC199</f>
        <v>0</v>
      </c>
      <c r="Y204" s="41">
        <f>AC200</f>
        <v>0</v>
      </c>
      <c r="Z204" s="41">
        <f>AC201</f>
        <v>0</v>
      </c>
      <c r="AA204" s="41">
        <f>AC202</f>
        <v>0</v>
      </c>
      <c r="AB204" s="41">
        <f>AC203</f>
        <v>0</v>
      </c>
      <c r="AC204" s="44"/>
      <c r="AD204" s="23"/>
      <c r="AF204">
        <v>0</v>
      </c>
      <c r="AI204" s="6"/>
      <c r="AK204" s="21"/>
      <c r="AL204" s="2">
        <v>27</v>
      </c>
      <c r="AS204" s="41">
        <f t="shared" si="49"/>
        <v>0</v>
      </c>
      <c r="AT204" s="41">
        <f t="shared" si="49"/>
        <v>0</v>
      </c>
      <c r="AU204" s="41">
        <f t="shared" si="49"/>
        <v>0</v>
      </c>
      <c r="AV204" s="41">
        <f t="shared" si="49"/>
        <v>0</v>
      </c>
      <c r="AW204" s="41">
        <f t="shared" si="49"/>
        <v>0</v>
      </c>
      <c r="AX204" s="41">
        <f t="shared" si="49"/>
        <v>0</v>
      </c>
      <c r="AY204" s="41">
        <f t="shared" si="49"/>
        <v>0</v>
      </c>
      <c r="AZ204" s="41">
        <f t="shared" si="49"/>
        <v>0</v>
      </c>
      <c r="BA204" s="41">
        <f t="shared" si="49"/>
        <v>0</v>
      </c>
      <c r="BB204" s="41">
        <f t="shared" si="49"/>
        <v>0</v>
      </c>
      <c r="BC204" s="41">
        <f t="shared" si="50"/>
        <v>0</v>
      </c>
      <c r="BD204" s="41">
        <f t="shared" si="50"/>
        <v>0</v>
      </c>
      <c r="BE204" s="41">
        <f t="shared" si="50"/>
        <v>0</v>
      </c>
      <c r="BF204" s="41">
        <f t="shared" si="50"/>
        <v>0</v>
      </c>
      <c r="BG204" s="41">
        <f t="shared" si="50"/>
        <v>0</v>
      </c>
      <c r="BH204" s="41">
        <f t="shared" si="50"/>
        <v>0</v>
      </c>
      <c r="BI204" s="41">
        <f t="shared" si="50"/>
        <v>0</v>
      </c>
      <c r="BJ204" s="41">
        <f t="shared" si="50"/>
        <v>0</v>
      </c>
      <c r="BK204" s="41">
        <f t="shared" si="50"/>
        <v>0</v>
      </c>
      <c r="BL204" s="41">
        <f t="shared" si="50"/>
        <v>0</v>
      </c>
      <c r="BM204" s="41">
        <f t="shared" si="51"/>
        <v>0</v>
      </c>
      <c r="BN204" s="41">
        <f t="shared" si="51"/>
        <v>0</v>
      </c>
      <c r="BO204" s="41">
        <f t="shared" si="51"/>
        <v>0</v>
      </c>
      <c r="BP204" s="41">
        <f t="shared" si="51"/>
        <v>0</v>
      </c>
      <c r="BQ204" s="41">
        <f t="shared" si="51"/>
        <v>0</v>
      </c>
      <c r="BR204" s="41">
        <f t="shared" si="51"/>
        <v>0</v>
      </c>
      <c r="BS204" s="41">
        <f t="shared" si="51"/>
        <v>0</v>
      </c>
      <c r="BT204" s="41">
        <f t="shared" si="51"/>
        <v>0</v>
      </c>
      <c r="BU204" s="41">
        <f t="shared" si="51"/>
        <v>0</v>
      </c>
      <c r="BV204" s="41">
        <f t="shared" si="51"/>
        <v>0</v>
      </c>
      <c r="BW204" s="41">
        <f t="shared" si="51"/>
        <v>0</v>
      </c>
      <c r="BX204" s="41">
        <f t="shared" si="51"/>
        <v>0</v>
      </c>
      <c r="BY204" s="41">
        <f t="shared" si="47"/>
        <v>0</v>
      </c>
      <c r="BZ204" s="41">
        <f t="shared" si="47"/>
        <v>0</v>
      </c>
      <c r="CA204" s="41">
        <f t="shared" si="47"/>
        <v>0</v>
      </c>
      <c r="CB204" s="44"/>
      <c r="CC204" s="41">
        <f t="shared" si="48"/>
        <v>0</v>
      </c>
      <c r="CD204" s="44"/>
    </row>
    <row r="205" spans="1:82">
      <c r="A205" s="41">
        <v>28</v>
      </c>
      <c r="B205" s="4" t="s">
        <v>56</v>
      </c>
      <c r="C205" s="41">
        <f>AD178</f>
        <v>0</v>
      </c>
      <c r="D205" s="41">
        <f>AD179</f>
        <v>0</v>
      </c>
      <c r="E205" s="41">
        <f>AD180</f>
        <v>0</v>
      </c>
      <c r="F205" s="41">
        <f>AD181</f>
        <v>0</v>
      </c>
      <c r="G205" s="41">
        <f>AD182</f>
        <v>0</v>
      </c>
      <c r="H205" s="41">
        <f>AD183</f>
        <v>0</v>
      </c>
      <c r="I205" s="41">
        <f>AD184</f>
        <v>0</v>
      </c>
      <c r="J205" s="41">
        <f>AD185</f>
        <v>0</v>
      </c>
      <c r="K205" s="41">
        <f>AD186</f>
        <v>0</v>
      </c>
      <c r="L205" s="41">
        <f>AD187</f>
        <v>0</v>
      </c>
      <c r="M205" s="41">
        <f>AD188</f>
        <v>0</v>
      </c>
      <c r="N205" s="41">
        <f>AD189</f>
        <v>0</v>
      </c>
      <c r="O205" s="41">
        <f>AD190</f>
        <v>0</v>
      </c>
      <c r="P205" s="41">
        <f>AD191</f>
        <v>0</v>
      </c>
      <c r="Q205" s="41">
        <f>AD192</f>
        <v>0</v>
      </c>
      <c r="R205" s="41">
        <f>AD193</f>
        <v>0</v>
      </c>
      <c r="S205" s="41">
        <f>AD194</f>
        <v>0</v>
      </c>
      <c r="T205" s="41">
        <f>AD195</f>
        <v>0</v>
      </c>
      <c r="U205" s="41">
        <f>AD196</f>
        <v>0</v>
      </c>
      <c r="V205" s="41">
        <f>AD197</f>
        <v>0</v>
      </c>
      <c r="W205" s="41">
        <f>AD198</f>
        <v>0</v>
      </c>
      <c r="X205" s="41">
        <f>AD199</f>
        <v>0</v>
      </c>
      <c r="Y205" s="41">
        <f>AD200</f>
        <v>0</v>
      </c>
      <c r="Z205" s="41">
        <f>AD201</f>
        <v>0</v>
      </c>
      <c r="AA205" s="41">
        <f>AD202</f>
        <v>0</v>
      </c>
      <c r="AB205" s="41">
        <f>AD203</f>
        <v>0</v>
      </c>
      <c r="AC205" s="41">
        <f>AD204</f>
        <v>0</v>
      </c>
      <c r="AD205" s="44"/>
      <c r="AE205" s="23"/>
      <c r="AF205">
        <v>0</v>
      </c>
      <c r="AI205" s="6"/>
      <c r="AK205" s="21"/>
      <c r="AL205" s="2">
        <v>28</v>
      </c>
      <c r="AS205" s="41">
        <f t="shared" si="49"/>
        <v>0</v>
      </c>
      <c r="AT205" s="41">
        <f t="shared" si="49"/>
        <v>0</v>
      </c>
      <c r="AU205" s="41">
        <f t="shared" si="49"/>
        <v>0</v>
      </c>
      <c r="AV205" s="41">
        <f t="shared" si="49"/>
        <v>0</v>
      </c>
      <c r="AW205" s="41">
        <f t="shared" si="49"/>
        <v>0</v>
      </c>
      <c r="AX205" s="41">
        <f t="shared" si="49"/>
        <v>0</v>
      </c>
      <c r="AY205" s="41">
        <f t="shared" si="49"/>
        <v>0</v>
      </c>
      <c r="AZ205" s="41">
        <f t="shared" si="49"/>
        <v>0</v>
      </c>
      <c r="BA205" s="41">
        <f t="shared" si="49"/>
        <v>0</v>
      </c>
      <c r="BB205" s="41">
        <f t="shared" si="49"/>
        <v>0</v>
      </c>
      <c r="BC205" s="41">
        <f t="shared" si="50"/>
        <v>0</v>
      </c>
      <c r="BD205" s="41">
        <f t="shared" si="50"/>
        <v>0</v>
      </c>
      <c r="BE205" s="41">
        <f t="shared" si="50"/>
        <v>0</v>
      </c>
      <c r="BF205" s="41">
        <f t="shared" si="50"/>
        <v>0</v>
      </c>
      <c r="BG205" s="41">
        <f t="shared" si="50"/>
        <v>0</v>
      </c>
      <c r="BH205" s="41">
        <f t="shared" si="50"/>
        <v>0</v>
      </c>
      <c r="BI205" s="41">
        <f t="shared" si="50"/>
        <v>0</v>
      </c>
      <c r="BJ205" s="41">
        <f t="shared" si="50"/>
        <v>0</v>
      </c>
      <c r="BK205" s="41">
        <f t="shared" si="50"/>
        <v>0</v>
      </c>
      <c r="BL205" s="41">
        <f t="shared" si="50"/>
        <v>0</v>
      </c>
      <c r="BM205" s="41">
        <f t="shared" si="51"/>
        <v>0</v>
      </c>
      <c r="BN205" s="41">
        <f t="shared" si="51"/>
        <v>0</v>
      </c>
      <c r="BO205" s="41">
        <f t="shared" si="51"/>
        <v>0</v>
      </c>
      <c r="BP205" s="41">
        <f t="shared" si="51"/>
        <v>0</v>
      </c>
      <c r="BQ205" s="41">
        <f t="shared" si="51"/>
        <v>0</v>
      </c>
      <c r="BR205" s="41">
        <f t="shared" si="51"/>
        <v>0</v>
      </c>
      <c r="BS205" s="41">
        <f t="shared" si="51"/>
        <v>0</v>
      </c>
      <c r="BT205" s="41">
        <f t="shared" si="51"/>
        <v>0</v>
      </c>
      <c r="BU205" s="41">
        <f t="shared" si="51"/>
        <v>0</v>
      </c>
      <c r="BV205" s="41">
        <f t="shared" si="51"/>
        <v>0</v>
      </c>
      <c r="BW205" s="41">
        <f t="shared" si="51"/>
        <v>0</v>
      </c>
      <c r="BX205" s="41">
        <f t="shared" si="51"/>
        <v>0</v>
      </c>
      <c r="BY205" s="41">
        <f t="shared" si="47"/>
        <v>0</v>
      </c>
      <c r="BZ205" s="41">
        <f t="shared" si="47"/>
        <v>0</v>
      </c>
      <c r="CA205" s="41">
        <f t="shared" si="47"/>
        <v>0</v>
      </c>
      <c r="CB205" s="44"/>
      <c r="CC205" s="41">
        <f t="shared" si="48"/>
        <v>0</v>
      </c>
      <c r="CD205" s="44"/>
    </row>
    <row r="206" spans="1:82">
      <c r="A206" s="41">
        <v>29</v>
      </c>
      <c r="B206" s="4" t="s">
        <v>56</v>
      </c>
      <c r="C206" s="41">
        <f>AE178</f>
        <v>0</v>
      </c>
      <c r="D206" s="41">
        <f>AE179</f>
        <v>0</v>
      </c>
      <c r="E206" s="41">
        <f>AE180</f>
        <v>0</v>
      </c>
      <c r="F206" s="41">
        <f>AE181</f>
        <v>0</v>
      </c>
      <c r="G206" s="41">
        <f>AE182</f>
        <v>0</v>
      </c>
      <c r="H206" s="41">
        <f>AE183</f>
        <v>0</v>
      </c>
      <c r="I206" s="41">
        <f>AE184</f>
        <v>0</v>
      </c>
      <c r="J206" s="41">
        <f>AE185</f>
        <v>0</v>
      </c>
      <c r="K206" s="41">
        <f>AE186</f>
        <v>0</v>
      </c>
      <c r="L206" s="41">
        <f>AE187</f>
        <v>0</v>
      </c>
      <c r="M206" s="41">
        <f>AE188</f>
        <v>0</v>
      </c>
      <c r="N206" s="41">
        <f>AE189</f>
        <v>0</v>
      </c>
      <c r="O206" s="41">
        <f>AE190</f>
        <v>0</v>
      </c>
      <c r="P206" s="41">
        <f>AE191</f>
        <v>0</v>
      </c>
      <c r="Q206" s="41">
        <f>AE192</f>
        <v>0</v>
      </c>
      <c r="R206" s="41">
        <f>AE193</f>
        <v>0</v>
      </c>
      <c r="S206" s="41">
        <f>AE194</f>
        <v>0</v>
      </c>
      <c r="T206" s="41">
        <f>AE195</f>
        <v>0</v>
      </c>
      <c r="U206" s="41">
        <f>AE196</f>
        <v>0</v>
      </c>
      <c r="V206" s="41">
        <f>AE197</f>
        <v>0</v>
      </c>
      <c r="W206" s="41">
        <f>AE198</f>
        <v>0</v>
      </c>
      <c r="X206" s="41">
        <f>AE199</f>
        <v>0</v>
      </c>
      <c r="Y206" s="41">
        <f>AE200</f>
        <v>0</v>
      </c>
      <c r="Z206" s="41">
        <f>AE201</f>
        <v>0</v>
      </c>
      <c r="AA206" s="41">
        <f>AE202</f>
        <v>0</v>
      </c>
      <c r="AB206" s="41">
        <f>AE203</f>
        <v>0</v>
      </c>
      <c r="AC206" s="41">
        <f>AE204</f>
        <v>0</v>
      </c>
      <c r="AD206" s="41">
        <f>AE205</f>
        <v>0</v>
      </c>
      <c r="AE206" s="44"/>
      <c r="AF206" s="23">
        <v>0</v>
      </c>
      <c r="AI206" s="6"/>
      <c r="AK206" s="21"/>
      <c r="AL206" s="2">
        <v>29</v>
      </c>
      <c r="AS206" s="41">
        <f t="shared" si="49"/>
        <v>0</v>
      </c>
      <c r="AT206" s="41">
        <f t="shared" si="49"/>
        <v>0</v>
      </c>
      <c r="AU206" s="41">
        <f t="shared" si="49"/>
        <v>0</v>
      </c>
      <c r="AV206" s="41">
        <f t="shared" si="49"/>
        <v>0</v>
      </c>
      <c r="AW206" s="41">
        <f t="shared" si="49"/>
        <v>0</v>
      </c>
      <c r="AX206" s="41">
        <f t="shared" si="49"/>
        <v>0</v>
      </c>
      <c r="AY206" s="41">
        <f t="shared" si="49"/>
        <v>0</v>
      </c>
      <c r="AZ206" s="41">
        <f t="shared" si="49"/>
        <v>0</v>
      </c>
      <c r="BA206" s="41">
        <f t="shared" si="49"/>
        <v>0</v>
      </c>
      <c r="BB206" s="41">
        <f t="shared" si="49"/>
        <v>0</v>
      </c>
      <c r="BC206" s="41">
        <f t="shared" si="50"/>
        <v>0</v>
      </c>
      <c r="BD206" s="41">
        <f t="shared" si="50"/>
        <v>0</v>
      </c>
      <c r="BE206" s="41">
        <f t="shared" si="50"/>
        <v>0</v>
      </c>
      <c r="BF206" s="41">
        <f t="shared" si="50"/>
        <v>0</v>
      </c>
      <c r="BG206" s="41">
        <f t="shared" si="50"/>
        <v>0</v>
      </c>
      <c r="BH206" s="41">
        <f t="shared" si="50"/>
        <v>0</v>
      </c>
      <c r="BI206" s="41">
        <f t="shared" si="50"/>
        <v>0</v>
      </c>
      <c r="BJ206" s="41">
        <f t="shared" si="50"/>
        <v>0</v>
      </c>
      <c r="BK206" s="41">
        <f t="shared" si="50"/>
        <v>0</v>
      </c>
      <c r="BL206" s="41">
        <f t="shared" si="50"/>
        <v>0</v>
      </c>
      <c r="BM206" s="41">
        <f t="shared" si="51"/>
        <v>0</v>
      </c>
      <c r="BN206" s="41">
        <f t="shared" si="51"/>
        <v>0</v>
      </c>
      <c r="BO206" s="41">
        <f t="shared" si="51"/>
        <v>0</v>
      </c>
      <c r="BP206" s="41">
        <f t="shared" si="51"/>
        <v>0</v>
      </c>
      <c r="BQ206" s="41">
        <f t="shared" si="51"/>
        <v>0</v>
      </c>
      <c r="BR206" s="41">
        <f t="shared" si="51"/>
        <v>0</v>
      </c>
      <c r="BS206" s="41">
        <f t="shared" si="51"/>
        <v>0</v>
      </c>
      <c r="BT206" s="41">
        <f t="shared" si="51"/>
        <v>0</v>
      </c>
      <c r="BU206" s="41">
        <f t="shared" si="51"/>
        <v>0</v>
      </c>
      <c r="BV206" s="41">
        <f t="shared" si="51"/>
        <v>0</v>
      </c>
      <c r="BW206" s="41">
        <f t="shared" si="51"/>
        <v>0</v>
      </c>
      <c r="BX206" s="41">
        <f t="shared" si="51"/>
        <v>0</v>
      </c>
      <c r="BY206" s="41">
        <f t="shared" si="47"/>
        <v>0</v>
      </c>
      <c r="BZ206" s="41">
        <f t="shared" si="47"/>
        <v>0</v>
      </c>
      <c r="CA206" s="41">
        <f t="shared" si="47"/>
        <v>0</v>
      </c>
      <c r="CB206" s="44"/>
      <c r="CC206" s="41">
        <f t="shared" si="48"/>
        <v>0</v>
      </c>
      <c r="CD206" s="44"/>
    </row>
    <row r="207" spans="1:82">
      <c r="A207" s="41">
        <v>30</v>
      </c>
      <c r="B207" s="4" t="s">
        <v>56</v>
      </c>
      <c r="C207" s="41">
        <f>AF178</f>
        <v>0</v>
      </c>
      <c r="D207" s="41">
        <f>AF179</f>
        <v>0</v>
      </c>
      <c r="E207" s="41">
        <f>AF180</f>
        <v>0</v>
      </c>
      <c r="F207" s="41">
        <f>AF181</f>
        <v>0</v>
      </c>
      <c r="G207" s="41">
        <f>AF182</f>
        <v>0</v>
      </c>
      <c r="H207" s="41">
        <f>AF183</f>
        <v>0</v>
      </c>
      <c r="I207" s="41">
        <f>AF184</f>
        <v>0</v>
      </c>
      <c r="J207" s="41">
        <f>AF185</f>
        <v>0</v>
      </c>
      <c r="K207" s="41">
        <f>AF186</f>
        <v>0</v>
      </c>
      <c r="L207" s="41">
        <f>AF187</f>
        <v>0</v>
      </c>
      <c r="M207" s="41">
        <f>AF188</f>
        <v>0</v>
      </c>
      <c r="N207" s="41">
        <f>AF189</f>
        <v>0</v>
      </c>
      <c r="O207" s="41">
        <f>AF190</f>
        <v>0</v>
      </c>
      <c r="P207" s="41">
        <f>AF191</f>
        <v>0</v>
      </c>
      <c r="Q207" s="41">
        <f>AF192</f>
        <v>0</v>
      </c>
      <c r="R207" s="41">
        <f>AF193</f>
        <v>0</v>
      </c>
      <c r="S207" s="41">
        <f>AF194</f>
        <v>0</v>
      </c>
      <c r="T207" s="41">
        <f>AF195</f>
        <v>0</v>
      </c>
      <c r="U207" s="41">
        <f>AF196</f>
        <v>0</v>
      </c>
      <c r="V207" s="41">
        <f>AF197</f>
        <v>0</v>
      </c>
      <c r="W207" s="41">
        <f>AF198</f>
        <v>0</v>
      </c>
      <c r="X207" s="41">
        <f>AF199</f>
        <v>0</v>
      </c>
      <c r="Y207" s="41">
        <f>AF200</f>
        <v>0</v>
      </c>
      <c r="Z207" s="41">
        <f>AF201</f>
        <v>0</v>
      </c>
      <c r="AA207" s="41">
        <f>AF202</f>
        <v>0</v>
      </c>
      <c r="AB207" s="41">
        <f>AF203</f>
        <v>0</v>
      </c>
      <c r="AC207" s="41">
        <f>AF204</f>
        <v>0</v>
      </c>
      <c r="AD207" s="41">
        <f>AF205</f>
        <v>0</v>
      </c>
      <c r="AE207" s="41">
        <f>AF206</f>
        <v>0</v>
      </c>
      <c r="AF207" s="44"/>
      <c r="AG207" s="23"/>
      <c r="AI207" s="6"/>
      <c r="AK207" s="21"/>
      <c r="AL207" s="2">
        <v>30</v>
      </c>
      <c r="AS207" s="41">
        <f t="shared" si="49"/>
        <v>0</v>
      </c>
      <c r="AT207" s="41">
        <f t="shared" si="49"/>
        <v>0</v>
      </c>
      <c r="AU207" s="41">
        <f t="shared" si="49"/>
        <v>0</v>
      </c>
      <c r="AV207" s="41">
        <f t="shared" si="49"/>
        <v>0</v>
      </c>
      <c r="AW207" s="41">
        <f t="shared" si="49"/>
        <v>0</v>
      </c>
      <c r="AX207" s="41">
        <f t="shared" si="49"/>
        <v>0</v>
      </c>
      <c r="AY207" s="41">
        <f t="shared" si="49"/>
        <v>0</v>
      </c>
      <c r="AZ207" s="41">
        <f t="shared" si="49"/>
        <v>0</v>
      </c>
      <c r="BA207" s="41">
        <f t="shared" si="49"/>
        <v>0</v>
      </c>
      <c r="BB207" s="41">
        <f t="shared" si="49"/>
        <v>0</v>
      </c>
      <c r="BC207" s="41">
        <f t="shared" si="50"/>
        <v>0</v>
      </c>
      <c r="BD207" s="41">
        <f t="shared" si="50"/>
        <v>0</v>
      </c>
      <c r="BE207" s="41">
        <f t="shared" si="50"/>
        <v>0</v>
      </c>
      <c r="BF207" s="41">
        <f t="shared" si="50"/>
        <v>0</v>
      </c>
      <c r="BG207" s="41">
        <f t="shared" si="50"/>
        <v>0</v>
      </c>
      <c r="BH207" s="41">
        <f t="shared" si="50"/>
        <v>0</v>
      </c>
      <c r="BI207" s="41">
        <f t="shared" si="50"/>
        <v>0</v>
      </c>
      <c r="BJ207" s="41">
        <f t="shared" si="50"/>
        <v>0</v>
      </c>
      <c r="BK207" s="41">
        <f t="shared" si="50"/>
        <v>0</v>
      </c>
      <c r="BL207" s="41">
        <f t="shared" si="50"/>
        <v>0</v>
      </c>
      <c r="BM207" s="41">
        <f t="shared" si="51"/>
        <v>0</v>
      </c>
      <c r="BN207" s="41">
        <f t="shared" si="51"/>
        <v>0</v>
      </c>
      <c r="BO207" s="41">
        <f t="shared" si="51"/>
        <v>0</v>
      </c>
      <c r="BP207" s="41">
        <f t="shared" si="51"/>
        <v>0</v>
      </c>
      <c r="BQ207" s="41">
        <f t="shared" si="51"/>
        <v>0</v>
      </c>
      <c r="BR207" s="41">
        <f t="shared" si="51"/>
        <v>0</v>
      </c>
      <c r="BS207" s="41">
        <f t="shared" si="51"/>
        <v>0</v>
      </c>
      <c r="BT207" s="41">
        <f t="shared" si="51"/>
        <v>0</v>
      </c>
      <c r="BU207" s="41">
        <f t="shared" si="51"/>
        <v>0</v>
      </c>
      <c r="BV207" s="41">
        <f t="shared" si="51"/>
        <v>0</v>
      </c>
      <c r="BW207" s="41">
        <f t="shared" si="51"/>
        <v>0</v>
      </c>
      <c r="BX207" s="41">
        <f t="shared" si="51"/>
        <v>0</v>
      </c>
      <c r="BY207" s="41">
        <f t="shared" si="47"/>
        <v>0</v>
      </c>
      <c r="BZ207" s="41">
        <f t="shared" si="47"/>
        <v>0</v>
      </c>
      <c r="CA207" s="41">
        <f t="shared" si="47"/>
        <v>0</v>
      </c>
      <c r="CB207" s="44"/>
      <c r="CC207" s="41">
        <f t="shared" si="48"/>
        <v>0</v>
      </c>
      <c r="CD207" s="44"/>
    </row>
    <row r="208" spans="1:82">
      <c r="A208" s="41">
        <v>31</v>
      </c>
      <c r="B208" s="4" t="s">
        <v>56</v>
      </c>
      <c r="C208" s="41">
        <f>AG178</f>
        <v>0</v>
      </c>
      <c r="D208" s="41">
        <f>AG179</f>
        <v>0</v>
      </c>
      <c r="E208" s="41">
        <f>AG180</f>
        <v>0</v>
      </c>
      <c r="F208" s="41">
        <f>AG181</f>
        <v>0</v>
      </c>
      <c r="G208" s="41">
        <f>AG182</f>
        <v>0</v>
      </c>
      <c r="H208" s="41">
        <f>AG183</f>
        <v>0</v>
      </c>
      <c r="I208" s="41">
        <f>AG184</f>
        <v>0</v>
      </c>
      <c r="J208" s="41">
        <f>AG185</f>
        <v>0</v>
      </c>
      <c r="K208" s="41">
        <f>AG186</f>
        <v>0</v>
      </c>
      <c r="L208" s="41">
        <f>AG187</f>
        <v>0</v>
      </c>
      <c r="M208" s="41">
        <f>AG188</f>
        <v>0</v>
      </c>
      <c r="N208" s="41">
        <f>AG189</f>
        <v>0</v>
      </c>
      <c r="O208" s="41">
        <f>AG190</f>
        <v>0</v>
      </c>
      <c r="P208" s="41">
        <f>AG191</f>
        <v>0</v>
      </c>
      <c r="Q208" s="41">
        <f>AG192</f>
        <v>0</v>
      </c>
      <c r="R208" s="41">
        <f>AG193</f>
        <v>0</v>
      </c>
      <c r="S208" s="41">
        <f>AG194</f>
        <v>0</v>
      </c>
      <c r="T208" s="41">
        <f>AG195</f>
        <v>0</v>
      </c>
      <c r="U208" s="41">
        <f>AG196</f>
        <v>0</v>
      </c>
      <c r="V208" s="41">
        <f>AG197</f>
        <v>0</v>
      </c>
      <c r="W208" s="41">
        <f>AG198</f>
        <v>0</v>
      </c>
      <c r="X208" s="41">
        <f>AG199</f>
        <v>0</v>
      </c>
      <c r="Y208" s="41">
        <f>AG200</f>
        <v>0</v>
      </c>
      <c r="Z208" s="41">
        <f>AG201</f>
        <v>0</v>
      </c>
      <c r="AA208" s="41">
        <f>AG202</f>
        <v>0</v>
      </c>
      <c r="AB208" s="41">
        <f>AG203</f>
        <v>0</v>
      </c>
      <c r="AC208" s="41">
        <f>AG204</f>
        <v>0</v>
      </c>
      <c r="AD208" s="41">
        <f>AG205</f>
        <v>0</v>
      </c>
      <c r="AE208" s="41">
        <f>AG206</f>
        <v>0</v>
      </c>
      <c r="AF208" s="41">
        <f>AG207</f>
        <v>0</v>
      </c>
      <c r="AG208" s="44"/>
      <c r="AH208" s="23"/>
      <c r="AK208" s="21"/>
      <c r="AL208" s="2">
        <v>31</v>
      </c>
      <c r="AS208" s="41">
        <f t="shared" si="49"/>
        <v>0</v>
      </c>
      <c r="AT208" s="41">
        <f t="shared" si="49"/>
        <v>0</v>
      </c>
      <c r="AU208" s="41">
        <f t="shared" si="49"/>
        <v>0</v>
      </c>
      <c r="AV208" s="41">
        <f t="shared" si="49"/>
        <v>0</v>
      </c>
      <c r="AW208" s="41">
        <f t="shared" si="49"/>
        <v>0</v>
      </c>
      <c r="AX208" s="41">
        <f t="shared" si="49"/>
        <v>0</v>
      </c>
      <c r="AY208" s="41">
        <f t="shared" si="49"/>
        <v>0</v>
      </c>
      <c r="AZ208" s="41">
        <f t="shared" si="49"/>
        <v>0</v>
      </c>
      <c r="BA208" s="41">
        <f t="shared" si="49"/>
        <v>0</v>
      </c>
      <c r="BB208" s="41">
        <f t="shared" si="49"/>
        <v>0</v>
      </c>
      <c r="BC208" s="41">
        <f t="shared" si="50"/>
        <v>0</v>
      </c>
      <c r="BD208" s="41">
        <f t="shared" si="50"/>
        <v>0</v>
      </c>
      <c r="BE208" s="41">
        <f t="shared" si="50"/>
        <v>0</v>
      </c>
      <c r="BF208" s="41">
        <f t="shared" si="50"/>
        <v>0</v>
      </c>
      <c r="BG208" s="41">
        <f t="shared" si="50"/>
        <v>0</v>
      </c>
      <c r="BH208" s="41">
        <f t="shared" si="50"/>
        <v>0</v>
      </c>
      <c r="BI208" s="41">
        <f t="shared" si="50"/>
        <v>0</v>
      </c>
      <c r="BJ208" s="41">
        <f t="shared" si="50"/>
        <v>0</v>
      </c>
      <c r="BK208" s="41">
        <f t="shared" si="50"/>
        <v>0</v>
      </c>
      <c r="BL208" s="41">
        <f t="shared" si="50"/>
        <v>0</v>
      </c>
      <c r="BM208" s="41">
        <f t="shared" si="51"/>
        <v>0</v>
      </c>
      <c r="BN208" s="41">
        <f t="shared" si="51"/>
        <v>0</v>
      </c>
      <c r="BO208" s="41">
        <f t="shared" si="51"/>
        <v>0</v>
      </c>
      <c r="BP208" s="41">
        <f t="shared" si="51"/>
        <v>0</v>
      </c>
      <c r="BQ208" s="41">
        <f t="shared" si="51"/>
        <v>0</v>
      </c>
      <c r="BR208" s="41">
        <f t="shared" si="51"/>
        <v>0</v>
      </c>
      <c r="BS208" s="41">
        <f t="shared" si="51"/>
        <v>0</v>
      </c>
      <c r="BT208" s="41">
        <f t="shared" si="51"/>
        <v>0</v>
      </c>
      <c r="BU208" s="41">
        <f t="shared" si="51"/>
        <v>0</v>
      </c>
      <c r="BV208" s="41">
        <f t="shared" si="51"/>
        <v>0</v>
      </c>
      <c r="BW208" s="41">
        <f t="shared" si="51"/>
        <v>0</v>
      </c>
      <c r="BX208" s="41">
        <f t="shared" si="51"/>
        <v>0</v>
      </c>
      <c r="BY208" s="41">
        <f t="shared" si="47"/>
        <v>0</v>
      </c>
      <c r="BZ208" s="41">
        <f t="shared" si="47"/>
        <v>0</v>
      </c>
      <c r="CA208" s="41">
        <f t="shared" si="47"/>
        <v>0</v>
      </c>
      <c r="CB208" s="44"/>
      <c r="CC208" s="41">
        <f t="shared" si="48"/>
        <v>0</v>
      </c>
      <c r="CD208" s="44"/>
    </row>
    <row r="209" spans="1:82">
      <c r="A209" s="41">
        <v>32</v>
      </c>
      <c r="B209" s="4" t="s">
        <v>56</v>
      </c>
      <c r="C209" s="41">
        <f>AH178</f>
        <v>0</v>
      </c>
      <c r="D209" s="41">
        <f>AH179</f>
        <v>0</v>
      </c>
      <c r="E209" s="41">
        <f>AH180</f>
        <v>0</v>
      </c>
      <c r="F209" s="41">
        <f>AH181</f>
        <v>0</v>
      </c>
      <c r="G209" s="41">
        <f>AH182</f>
        <v>0</v>
      </c>
      <c r="H209" s="41">
        <f>AH183</f>
        <v>0</v>
      </c>
      <c r="I209" s="41">
        <f>AH184</f>
        <v>0</v>
      </c>
      <c r="J209" s="41">
        <f>AH185</f>
        <v>0</v>
      </c>
      <c r="K209" s="41">
        <f>AH186</f>
        <v>0</v>
      </c>
      <c r="L209" s="41">
        <f>AH187</f>
        <v>0</v>
      </c>
      <c r="M209" s="41">
        <f>AH188</f>
        <v>0</v>
      </c>
      <c r="N209" s="41">
        <f>AH189</f>
        <v>0</v>
      </c>
      <c r="O209" s="41">
        <f>AH190</f>
        <v>0</v>
      </c>
      <c r="P209" s="41">
        <f>AH191</f>
        <v>0</v>
      </c>
      <c r="Q209" s="41">
        <f>AH192</f>
        <v>0</v>
      </c>
      <c r="R209" s="41">
        <f>AH193</f>
        <v>0</v>
      </c>
      <c r="S209" s="41">
        <f>AH194</f>
        <v>0</v>
      </c>
      <c r="T209" s="41">
        <f>AH195</f>
        <v>0</v>
      </c>
      <c r="U209" s="41">
        <f>AH196</f>
        <v>0</v>
      </c>
      <c r="V209" s="41">
        <f>AH197</f>
        <v>0</v>
      </c>
      <c r="W209" s="41">
        <f>AH198</f>
        <v>0</v>
      </c>
      <c r="X209" s="41">
        <f>AH199</f>
        <v>0</v>
      </c>
      <c r="Y209" s="41">
        <f>AH200</f>
        <v>0</v>
      </c>
      <c r="Z209" s="41">
        <f>AH201</f>
        <v>0</v>
      </c>
      <c r="AA209" s="41">
        <f>AH202</f>
        <v>0</v>
      </c>
      <c r="AB209" s="41">
        <f>AH203</f>
        <v>0</v>
      </c>
      <c r="AC209" s="41">
        <f>AH204</f>
        <v>0</v>
      </c>
      <c r="AD209" s="41">
        <f>AH205</f>
        <v>0</v>
      </c>
      <c r="AE209" s="41">
        <f>AH206</f>
        <v>0</v>
      </c>
      <c r="AF209" s="41">
        <f>AH207</f>
        <v>0</v>
      </c>
      <c r="AG209" s="41">
        <f>AH208</f>
        <v>0</v>
      </c>
      <c r="AH209" s="44"/>
      <c r="AI209" s="23"/>
      <c r="AK209" s="21"/>
      <c r="AL209" s="2">
        <v>32</v>
      </c>
      <c r="AS209" s="41">
        <f t="shared" si="49"/>
        <v>0</v>
      </c>
      <c r="AT209" s="41">
        <f t="shared" si="49"/>
        <v>0</v>
      </c>
      <c r="AU209" s="41">
        <f t="shared" si="49"/>
        <v>0</v>
      </c>
      <c r="AV209" s="41">
        <f t="shared" si="49"/>
        <v>0</v>
      </c>
      <c r="AW209" s="41">
        <f t="shared" si="49"/>
        <v>0</v>
      </c>
      <c r="AX209" s="41">
        <f t="shared" si="49"/>
        <v>0</v>
      </c>
      <c r="AY209" s="41">
        <f t="shared" si="49"/>
        <v>0</v>
      </c>
      <c r="AZ209" s="41">
        <f t="shared" si="49"/>
        <v>0</v>
      </c>
      <c r="BA209" s="41">
        <f t="shared" si="49"/>
        <v>0</v>
      </c>
      <c r="BB209" s="41">
        <f t="shared" si="49"/>
        <v>0</v>
      </c>
      <c r="BC209" s="41">
        <f t="shared" si="50"/>
        <v>0</v>
      </c>
      <c r="BD209" s="41">
        <f t="shared" si="50"/>
        <v>0</v>
      </c>
      <c r="BE209" s="41">
        <f t="shared" si="50"/>
        <v>0</v>
      </c>
      <c r="BF209" s="41">
        <f t="shared" si="50"/>
        <v>0</v>
      </c>
      <c r="BG209" s="41">
        <f t="shared" si="50"/>
        <v>0</v>
      </c>
      <c r="BH209" s="41">
        <f t="shared" si="50"/>
        <v>0</v>
      </c>
      <c r="BI209" s="41">
        <f t="shared" si="50"/>
        <v>0</v>
      </c>
      <c r="BJ209" s="41">
        <f t="shared" si="50"/>
        <v>0</v>
      </c>
      <c r="BK209" s="41">
        <f t="shared" si="50"/>
        <v>0</v>
      </c>
      <c r="BL209" s="41">
        <f t="shared" si="50"/>
        <v>0</v>
      </c>
      <c r="BM209" s="41">
        <f t="shared" si="51"/>
        <v>0</v>
      </c>
      <c r="BN209" s="41">
        <f t="shared" si="51"/>
        <v>0</v>
      </c>
      <c r="BO209" s="41">
        <f t="shared" si="51"/>
        <v>0</v>
      </c>
      <c r="BP209" s="41">
        <f t="shared" si="51"/>
        <v>0</v>
      </c>
      <c r="BQ209" s="41">
        <f t="shared" si="51"/>
        <v>0</v>
      </c>
      <c r="BR209" s="41">
        <f t="shared" si="51"/>
        <v>0</v>
      </c>
      <c r="BS209" s="41">
        <f t="shared" si="51"/>
        <v>0</v>
      </c>
      <c r="BT209" s="41">
        <f t="shared" si="51"/>
        <v>0</v>
      </c>
      <c r="BU209" s="41">
        <f t="shared" si="51"/>
        <v>0</v>
      </c>
      <c r="BV209" s="41">
        <f t="shared" si="51"/>
        <v>0</v>
      </c>
      <c r="BW209" s="41">
        <f t="shared" si="51"/>
        <v>0</v>
      </c>
      <c r="BX209" s="41">
        <f t="shared" si="51"/>
        <v>0</v>
      </c>
      <c r="BY209" s="41">
        <f t="shared" si="47"/>
        <v>0</v>
      </c>
      <c r="BZ209" s="41">
        <f t="shared" si="47"/>
        <v>0</v>
      </c>
      <c r="CA209" s="41">
        <f t="shared" si="47"/>
        <v>0</v>
      </c>
      <c r="CB209" s="44"/>
      <c r="CC209" s="41">
        <f t="shared" si="48"/>
        <v>0</v>
      </c>
      <c r="CD209" s="44"/>
    </row>
    <row r="210" spans="1:82">
      <c r="A210" s="41">
        <v>33</v>
      </c>
      <c r="B210" s="4" t="s">
        <v>56</v>
      </c>
      <c r="C210" s="41">
        <f>AI178</f>
        <v>0</v>
      </c>
      <c r="D210" s="41">
        <f>AI179</f>
        <v>0</v>
      </c>
      <c r="E210" s="41">
        <f>AI180</f>
        <v>0</v>
      </c>
      <c r="F210" s="41">
        <f>AI181</f>
        <v>0</v>
      </c>
      <c r="G210" s="41">
        <f>AI182</f>
        <v>0</v>
      </c>
      <c r="H210" s="41">
        <f>AI183</f>
        <v>0</v>
      </c>
      <c r="I210" s="41">
        <f>AI184</f>
        <v>0</v>
      </c>
      <c r="J210" s="41">
        <f>AI185</f>
        <v>0</v>
      </c>
      <c r="K210" s="41">
        <f>AI186</f>
        <v>0</v>
      </c>
      <c r="L210" s="41">
        <f>AI187</f>
        <v>0</v>
      </c>
      <c r="M210" s="41">
        <f>AI188</f>
        <v>0</v>
      </c>
      <c r="N210" s="41">
        <f>AI189</f>
        <v>0</v>
      </c>
      <c r="O210" s="41">
        <f>AI190</f>
        <v>0</v>
      </c>
      <c r="P210" s="41">
        <f>AI191</f>
        <v>0</v>
      </c>
      <c r="Q210" s="41">
        <f>AI192</f>
        <v>0</v>
      </c>
      <c r="R210" s="41">
        <f>AI193</f>
        <v>0</v>
      </c>
      <c r="S210" s="41">
        <f>AI194</f>
        <v>0</v>
      </c>
      <c r="T210" s="41">
        <f>AI195</f>
        <v>0</v>
      </c>
      <c r="U210" s="41">
        <f>AI196</f>
        <v>0</v>
      </c>
      <c r="V210" s="41">
        <f>AI197</f>
        <v>0</v>
      </c>
      <c r="W210" s="41">
        <f>AI198</f>
        <v>0</v>
      </c>
      <c r="X210" s="41">
        <f>AI199</f>
        <v>0</v>
      </c>
      <c r="Y210" s="41">
        <f>AI200</f>
        <v>0</v>
      </c>
      <c r="Z210" s="41">
        <f>AI201</f>
        <v>0</v>
      </c>
      <c r="AA210" s="41">
        <f>AI202</f>
        <v>0</v>
      </c>
      <c r="AB210" s="41">
        <f>AI203</f>
        <v>0</v>
      </c>
      <c r="AC210" s="41">
        <f>AI204</f>
        <v>0</v>
      </c>
      <c r="AD210" s="41">
        <f>AI205</f>
        <v>0</v>
      </c>
      <c r="AE210" s="41">
        <f>AI206</f>
        <v>0</v>
      </c>
      <c r="AF210" s="41">
        <f>AI207</f>
        <v>0</v>
      </c>
      <c r="AG210" s="41">
        <f>AI208</f>
        <v>0</v>
      </c>
      <c r="AH210" s="41">
        <f>AI209</f>
        <v>0</v>
      </c>
      <c r="AI210" s="44"/>
      <c r="AJ210" s="23"/>
      <c r="AK210" s="21"/>
      <c r="AL210" s="2">
        <v>33</v>
      </c>
      <c r="AS210" s="41">
        <f t="shared" si="49"/>
        <v>0</v>
      </c>
      <c r="AT210" s="41">
        <f t="shared" si="49"/>
        <v>0</v>
      </c>
      <c r="AU210" s="41">
        <f t="shared" si="49"/>
        <v>0</v>
      </c>
      <c r="AV210" s="41">
        <f t="shared" si="49"/>
        <v>0</v>
      </c>
      <c r="AW210" s="41">
        <f t="shared" si="49"/>
        <v>0</v>
      </c>
      <c r="AX210" s="41">
        <f t="shared" si="49"/>
        <v>0</v>
      </c>
      <c r="AY210" s="41">
        <f t="shared" si="49"/>
        <v>0</v>
      </c>
      <c r="AZ210" s="41">
        <f t="shared" si="49"/>
        <v>0</v>
      </c>
      <c r="BA210" s="41">
        <f t="shared" si="49"/>
        <v>0</v>
      </c>
      <c r="BB210" s="41">
        <f t="shared" si="49"/>
        <v>0</v>
      </c>
      <c r="BC210" s="41">
        <f t="shared" si="50"/>
        <v>0</v>
      </c>
      <c r="BD210" s="41">
        <f t="shared" si="50"/>
        <v>0</v>
      </c>
      <c r="BE210" s="41">
        <f t="shared" si="50"/>
        <v>0</v>
      </c>
      <c r="BF210" s="41">
        <f t="shared" si="50"/>
        <v>0</v>
      </c>
      <c r="BG210" s="41">
        <f t="shared" si="50"/>
        <v>0</v>
      </c>
      <c r="BH210" s="41">
        <f t="shared" si="50"/>
        <v>0</v>
      </c>
      <c r="BI210" s="41">
        <f t="shared" si="50"/>
        <v>0</v>
      </c>
      <c r="BJ210" s="41">
        <f t="shared" si="50"/>
        <v>0</v>
      </c>
      <c r="BK210" s="41">
        <f t="shared" si="50"/>
        <v>0</v>
      </c>
      <c r="BL210" s="41">
        <f t="shared" si="50"/>
        <v>0</v>
      </c>
      <c r="BM210" s="41">
        <f t="shared" si="51"/>
        <v>0</v>
      </c>
      <c r="BN210" s="41">
        <f t="shared" si="51"/>
        <v>0</v>
      </c>
      <c r="BO210" s="41">
        <f t="shared" si="51"/>
        <v>0</v>
      </c>
      <c r="BP210" s="41">
        <f t="shared" si="51"/>
        <v>0</v>
      </c>
      <c r="BQ210" s="41">
        <f t="shared" si="51"/>
        <v>0</v>
      </c>
      <c r="BR210" s="41">
        <f t="shared" si="51"/>
        <v>0</v>
      </c>
      <c r="BS210" s="41">
        <f t="shared" si="51"/>
        <v>0</v>
      </c>
      <c r="BT210" s="41">
        <f t="shared" si="51"/>
        <v>0</v>
      </c>
      <c r="BU210" s="41">
        <f t="shared" si="51"/>
        <v>0</v>
      </c>
      <c r="BV210" s="41">
        <f t="shared" si="51"/>
        <v>0</v>
      </c>
      <c r="BW210" s="41">
        <f t="shared" si="51"/>
        <v>0</v>
      </c>
      <c r="BX210" s="41">
        <f t="shared" si="51"/>
        <v>0</v>
      </c>
      <c r="BY210" s="41">
        <f t="shared" si="47"/>
        <v>0</v>
      </c>
      <c r="BZ210" s="41">
        <f t="shared" si="47"/>
        <v>0</v>
      </c>
      <c r="CA210" s="41">
        <f t="shared" si="47"/>
        <v>0</v>
      </c>
      <c r="CB210" s="44"/>
      <c r="CC210" s="41">
        <f t="shared" si="48"/>
        <v>0</v>
      </c>
      <c r="CD210" s="44"/>
    </row>
    <row r="211" spans="1:82">
      <c r="A211" s="41">
        <v>34</v>
      </c>
      <c r="B211" s="4" t="s">
        <v>56</v>
      </c>
      <c r="C211" s="41">
        <f>AJ178</f>
        <v>0</v>
      </c>
      <c r="D211" s="41">
        <f>AJ179</f>
        <v>0</v>
      </c>
      <c r="E211" s="41">
        <f>AJ180</f>
        <v>0</v>
      </c>
      <c r="F211" s="41">
        <f>AJ181</f>
        <v>0</v>
      </c>
      <c r="G211" s="41">
        <f>AJ182</f>
        <v>0</v>
      </c>
      <c r="H211" s="41">
        <f>AJ183</f>
        <v>0</v>
      </c>
      <c r="I211" s="41">
        <f>AJ184</f>
        <v>0</v>
      </c>
      <c r="J211" s="41">
        <f>AJ185</f>
        <v>0</v>
      </c>
      <c r="K211" s="41">
        <f>AJ186</f>
        <v>0</v>
      </c>
      <c r="L211" s="41">
        <f>AJ187</f>
        <v>0</v>
      </c>
      <c r="M211" s="41">
        <f>AJ188</f>
        <v>0</v>
      </c>
      <c r="N211" s="41">
        <f>AJ189</f>
        <v>0</v>
      </c>
      <c r="O211" s="41">
        <f>AJ190</f>
        <v>0</v>
      </c>
      <c r="P211" s="41">
        <f>AJ191</f>
        <v>0</v>
      </c>
      <c r="Q211" s="41">
        <f>AJ192</f>
        <v>0</v>
      </c>
      <c r="R211" s="41">
        <f>AJ193</f>
        <v>0</v>
      </c>
      <c r="S211" s="41">
        <f>AJ194</f>
        <v>0</v>
      </c>
      <c r="T211" s="41">
        <f>AJ195</f>
        <v>0</v>
      </c>
      <c r="U211" s="41">
        <f>AJ196</f>
        <v>0</v>
      </c>
      <c r="V211" s="41">
        <f>AJ197</f>
        <v>0</v>
      </c>
      <c r="W211" s="41">
        <f>AJ198</f>
        <v>0</v>
      </c>
      <c r="X211" s="41">
        <f>AJ199</f>
        <v>0</v>
      </c>
      <c r="Y211" s="41">
        <f>AJ200</f>
        <v>0</v>
      </c>
      <c r="Z211" s="41">
        <f>AJ201</f>
        <v>0</v>
      </c>
      <c r="AA211" s="41">
        <f>AJ202</f>
        <v>0</v>
      </c>
      <c r="AB211" s="41">
        <f>AJ203</f>
        <v>0</v>
      </c>
      <c r="AC211" s="41">
        <f>AJ204</f>
        <v>0</v>
      </c>
      <c r="AD211" s="41">
        <f>AJ205</f>
        <v>0</v>
      </c>
      <c r="AE211" s="41">
        <f>AJ206</f>
        <v>0</v>
      </c>
      <c r="AF211" s="41">
        <f>AJ207</f>
        <v>0</v>
      </c>
      <c r="AG211" s="41">
        <f>AJ208</f>
        <v>0</v>
      </c>
      <c r="AH211" s="41">
        <f>AJ209</f>
        <v>0</v>
      </c>
      <c r="AI211" s="41">
        <f>AJ210</f>
        <v>0</v>
      </c>
      <c r="AJ211" s="43"/>
      <c r="AK211" s="25"/>
      <c r="AL211" s="2">
        <v>34</v>
      </c>
      <c r="AS211" s="41">
        <f t="shared" si="49"/>
        <v>0</v>
      </c>
      <c r="AT211" s="41">
        <f t="shared" si="49"/>
        <v>0</v>
      </c>
      <c r="AU211" s="41">
        <f t="shared" si="49"/>
        <v>0</v>
      </c>
      <c r="AV211" s="41">
        <f t="shared" si="49"/>
        <v>0</v>
      </c>
      <c r="AW211" s="41">
        <f t="shared" si="49"/>
        <v>0</v>
      </c>
      <c r="AX211" s="41">
        <f t="shared" si="49"/>
        <v>0</v>
      </c>
      <c r="AY211" s="41">
        <f t="shared" si="49"/>
        <v>0</v>
      </c>
      <c r="AZ211" s="41">
        <f t="shared" si="49"/>
        <v>0</v>
      </c>
      <c r="BA211" s="41">
        <f t="shared" si="49"/>
        <v>0</v>
      </c>
      <c r="BB211" s="41">
        <f t="shared" si="49"/>
        <v>0</v>
      </c>
      <c r="BC211" s="41">
        <f t="shared" si="50"/>
        <v>0</v>
      </c>
      <c r="BD211" s="41">
        <f t="shared" si="50"/>
        <v>0</v>
      </c>
      <c r="BE211" s="41">
        <f t="shared" si="50"/>
        <v>0</v>
      </c>
      <c r="BF211" s="41">
        <f t="shared" si="50"/>
        <v>0</v>
      </c>
      <c r="BG211" s="41">
        <f t="shared" si="50"/>
        <v>0</v>
      </c>
      <c r="BH211" s="41">
        <f t="shared" si="50"/>
        <v>0</v>
      </c>
      <c r="BI211" s="41">
        <f t="shared" si="50"/>
        <v>0</v>
      </c>
      <c r="BJ211" s="41">
        <f t="shared" si="50"/>
        <v>0</v>
      </c>
      <c r="BK211" s="41">
        <f t="shared" si="50"/>
        <v>0</v>
      </c>
      <c r="BL211" s="41">
        <f t="shared" si="50"/>
        <v>0</v>
      </c>
      <c r="BM211" s="41">
        <f t="shared" si="51"/>
        <v>0</v>
      </c>
      <c r="BN211" s="41">
        <f t="shared" si="51"/>
        <v>0</v>
      </c>
      <c r="BO211" s="41">
        <f t="shared" si="51"/>
        <v>0</v>
      </c>
      <c r="BP211" s="41">
        <f t="shared" si="51"/>
        <v>0</v>
      </c>
      <c r="BQ211" s="41">
        <f t="shared" si="51"/>
        <v>0</v>
      </c>
      <c r="BR211" s="41">
        <f t="shared" si="51"/>
        <v>0</v>
      </c>
      <c r="BS211" s="41">
        <f t="shared" si="51"/>
        <v>0</v>
      </c>
      <c r="BT211" s="41">
        <f t="shared" si="51"/>
        <v>0</v>
      </c>
      <c r="BU211" s="41">
        <f t="shared" si="51"/>
        <v>0</v>
      </c>
      <c r="BV211" s="41">
        <f t="shared" si="51"/>
        <v>0</v>
      </c>
      <c r="BW211" s="41">
        <f t="shared" si="51"/>
        <v>0</v>
      </c>
      <c r="BX211" s="41">
        <f t="shared" si="51"/>
        <v>0</v>
      </c>
      <c r="BY211" s="41">
        <f t="shared" si="47"/>
        <v>0</v>
      </c>
      <c r="BZ211" s="41">
        <f t="shared" si="47"/>
        <v>0</v>
      </c>
      <c r="CA211" s="41">
        <f t="shared" si="47"/>
        <v>0</v>
      </c>
      <c r="CB211" s="44"/>
      <c r="CC211" s="41">
        <f>SUM(AS211:CA211)</f>
        <v>0</v>
      </c>
      <c r="CD211" s="44"/>
    </row>
    <row r="212" spans="1:82">
      <c r="A212" s="41">
        <v>35</v>
      </c>
      <c r="B212" s="4" t="s">
        <v>56</v>
      </c>
      <c r="C212" s="41">
        <f>AK178</f>
        <v>0</v>
      </c>
      <c r="D212" s="41">
        <f>AK179</f>
        <v>0</v>
      </c>
      <c r="E212" s="41">
        <f>AK180</f>
        <v>0</v>
      </c>
      <c r="F212" s="41">
        <f>AK181</f>
        <v>0</v>
      </c>
      <c r="G212" s="41">
        <f>AK182</f>
        <v>0</v>
      </c>
      <c r="H212" s="41">
        <f>AK183</f>
        <v>0</v>
      </c>
      <c r="I212" s="41">
        <f>AK184</f>
        <v>0</v>
      </c>
      <c r="J212" s="41">
        <f>AK185</f>
        <v>0</v>
      </c>
      <c r="K212" s="41">
        <f>AK186</f>
        <v>0</v>
      </c>
      <c r="L212" s="41">
        <f>AK187</f>
        <v>0</v>
      </c>
      <c r="M212" s="41">
        <f>AK188</f>
        <v>0</v>
      </c>
      <c r="N212" s="41">
        <f>AK189</f>
        <v>0</v>
      </c>
      <c r="O212" s="41">
        <f>AK190</f>
        <v>0</v>
      </c>
      <c r="P212" s="41">
        <f>AK191</f>
        <v>0</v>
      </c>
      <c r="Q212" s="41">
        <f>AK192</f>
        <v>0</v>
      </c>
      <c r="R212" s="41">
        <f>AK193</f>
        <v>0</v>
      </c>
      <c r="S212" s="41">
        <f>AK194</f>
        <v>0</v>
      </c>
      <c r="T212" s="41">
        <f>AK195</f>
        <v>0</v>
      </c>
      <c r="U212" s="41">
        <f>AK196</f>
        <v>0</v>
      </c>
      <c r="V212" s="41">
        <f>AK197</f>
        <v>0</v>
      </c>
      <c r="W212" s="41">
        <f>AK198</f>
        <v>0</v>
      </c>
      <c r="X212" s="41">
        <f>AK199</f>
        <v>0</v>
      </c>
      <c r="Y212" s="41">
        <f>AK200</f>
        <v>0</v>
      </c>
      <c r="Z212" s="41">
        <f>AK201</f>
        <v>0</v>
      </c>
      <c r="AA212" s="41">
        <f>AK202</f>
        <v>0</v>
      </c>
      <c r="AB212" s="41">
        <f>AK203</f>
        <v>0</v>
      </c>
      <c r="AC212" s="41">
        <f>AK204</f>
        <v>0</v>
      </c>
      <c r="AD212" s="41">
        <f>AK205</f>
        <v>0</v>
      </c>
      <c r="AE212" s="41">
        <f>AK206</f>
        <v>0</v>
      </c>
      <c r="AF212" s="41">
        <f>AK207</f>
        <v>0</v>
      </c>
      <c r="AG212" s="41">
        <f>AK208</f>
        <v>0</v>
      </c>
      <c r="AH212" s="41">
        <f>AK209</f>
        <v>0</v>
      </c>
      <c r="AI212" s="41">
        <f>AK210</f>
        <v>0</v>
      </c>
      <c r="AJ212" s="41">
        <f>AK211</f>
        <v>0</v>
      </c>
      <c r="AK212" s="43"/>
      <c r="AL212" s="2">
        <v>35</v>
      </c>
      <c r="AS212" s="41">
        <f t="shared" si="49"/>
        <v>0</v>
      </c>
      <c r="AT212" s="41">
        <f t="shared" si="49"/>
        <v>0</v>
      </c>
      <c r="AU212" s="41">
        <f t="shared" si="49"/>
        <v>0</v>
      </c>
      <c r="AV212" s="41">
        <f t="shared" si="49"/>
        <v>0</v>
      </c>
      <c r="AW212" s="41">
        <f t="shared" si="49"/>
        <v>0</v>
      </c>
      <c r="AX212" s="41">
        <f t="shared" si="49"/>
        <v>0</v>
      </c>
      <c r="AY212" s="41">
        <f t="shared" si="49"/>
        <v>0</v>
      </c>
      <c r="AZ212" s="41">
        <f t="shared" si="49"/>
        <v>0</v>
      </c>
      <c r="BA212" s="41">
        <f t="shared" si="49"/>
        <v>0</v>
      </c>
      <c r="BB212" s="41">
        <f t="shared" si="49"/>
        <v>0</v>
      </c>
      <c r="BC212" s="41">
        <f t="shared" si="50"/>
        <v>0</v>
      </c>
      <c r="BD212" s="41">
        <f t="shared" si="50"/>
        <v>0</v>
      </c>
      <c r="BE212" s="41">
        <f t="shared" si="50"/>
        <v>0</v>
      </c>
      <c r="BF212" s="41">
        <f t="shared" si="50"/>
        <v>0</v>
      </c>
      <c r="BG212" s="41">
        <f t="shared" si="50"/>
        <v>0</v>
      </c>
      <c r="BH212" s="41">
        <f t="shared" si="50"/>
        <v>0</v>
      </c>
      <c r="BI212" s="41">
        <f t="shared" si="50"/>
        <v>0</v>
      </c>
      <c r="BJ212" s="41">
        <f t="shared" si="50"/>
        <v>0</v>
      </c>
      <c r="BK212" s="41">
        <f t="shared" si="50"/>
        <v>0</v>
      </c>
      <c r="BL212" s="41">
        <f t="shared" si="50"/>
        <v>0</v>
      </c>
      <c r="BM212" s="41">
        <f t="shared" si="51"/>
        <v>0</v>
      </c>
      <c r="BN212" s="41">
        <f t="shared" si="51"/>
        <v>0</v>
      </c>
      <c r="BO212" s="41">
        <f t="shared" si="51"/>
        <v>0</v>
      </c>
      <c r="BP212" s="41">
        <f t="shared" si="51"/>
        <v>0</v>
      </c>
      <c r="BQ212" s="41">
        <f t="shared" si="51"/>
        <v>0</v>
      </c>
      <c r="BR212" s="41">
        <f t="shared" si="51"/>
        <v>0</v>
      </c>
      <c r="BS212" s="41">
        <f t="shared" si="51"/>
        <v>0</v>
      </c>
      <c r="BT212" s="41">
        <f t="shared" si="51"/>
        <v>0</v>
      </c>
      <c r="BU212" s="41">
        <f t="shared" si="51"/>
        <v>0</v>
      </c>
      <c r="BV212" s="41">
        <f t="shared" si="51"/>
        <v>0</v>
      </c>
      <c r="BW212" s="41">
        <f t="shared" si="51"/>
        <v>0</v>
      </c>
      <c r="BX212" s="41">
        <f t="shared" si="51"/>
        <v>0</v>
      </c>
      <c r="BY212" s="41">
        <f t="shared" si="47"/>
        <v>0</v>
      </c>
      <c r="BZ212" s="41">
        <f t="shared" si="47"/>
        <v>0</v>
      </c>
      <c r="CA212" s="41">
        <f t="shared" si="47"/>
        <v>0</v>
      </c>
      <c r="CB212" s="44"/>
      <c r="CC212" s="41">
        <f>SUM(AS212:CA212)</f>
        <v>0</v>
      </c>
      <c r="CD212" s="44"/>
    </row>
    <row r="213" spans="1:82">
      <c r="A213" s="2"/>
      <c r="B213" s="4"/>
      <c r="C213" s="2"/>
      <c r="D213" s="2"/>
      <c r="E213" s="2"/>
      <c r="F213" s="2"/>
      <c r="G213" s="2"/>
      <c r="H213" s="2"/>
      <c r="I213" s="2"/>
      <c r="J213" s="2"/>
      <c r="K213" s="2"/>
      <c r="L213" s="2"/>
      <c r="M213" s="2"/>
      <c r="N213" s="2"/>
      <c r="O213" s="2"/>
      <c r="P213" s="2"/>
      <c r="Q213" s="2"/>
      <c r="R213" s="2"/>
      <c r="S213" s="2"/>
      <c r="T213" s="2"/>
      <c r="U213" s="2"/>
      <c r="AL213" s="2"/>
      <c r="AS213" s="41"/>
      <c r="AT213" s="41"/>
      <c r="AU213" s="41"/>
      <c r="AV213" s="41"/>
      <c r="AW213" s="41"/>
      <c r="AX213" s="41"/>
      <c r="AY213" s="41"/>
      <c r="AZ213" s="41"/>
      <c r="BA213" s="41"/>
      <c r="BB213" s="41"/>
      <c r="BC213" s="41"/>
      <c r="BD213" s="41"/>
      <c r="BE213" s="41"/>
      <c r="BF213" s="41"/>
      <c r="BG213" s="41"/>
      <c r="BH213" s="41"/>
      <c r="BI213" s="41"/>
      <c r="BJ213" s="41"/>
      <c r="BK213" s="41"/>
      <c r="BL213" s="41"/>
      <c r="BM213" s="41"/>
      <c r="BN213" s="41"/>
      <c r="BO213" s="41"/>
      <c r="BP213" s="41"/>
      <c r="BQ213" s="41"/>
      <c r="BR213" s="41"/>
      <c r="BS213" s="41"/>
      <c r="BT213" s="41"/>
      <c r="BU213" s="41"/>
      <c r="BV213" s="41"/>
      <c r="BW213" s="41"/>
      <c r="BX213" s="41"/>
      <c r="BY213" s="41"/>
      <c r="BZ213" s="41"/>
      <c r="CA213" s="41"/>
      <c r="CB213" s="44"/>
      <c r="CC213" s="41"/>
      <c r="CD213" s="44"/>
    </row>
    <row r="214" spans="1:82">
      <c r="AS214" s="44"/>
      <c r="AT214" s="44"/>
      <c r="AU214" s="44"/>
      <c r="AV214" s="44"/>
      <c r="AW214" s="44"/>
      <c r="AX214" s="44"/>
      <c r="AY214" s="44"/>
      <c r="AZ214" s="44"/>
      <c r="BA214" s="44"/>
      <c r="BB214" s="44"/>
      <c r="BC214" s="44"/>
      <c r="BD214" s="44"/>
      <c r="BE214" s="44"/>
      <c r="BF214" s="44"/>
      <c r="BG214" s="44"/>
      <c r="BH214" s="44"/>
      <c r="BI214" s="44"/>
      <c r="BJ214" s="44"/>
      <c r="BK214" s="44"/>
      <c r="BL214" s="44"/>
      <c r="BM214" s="44"/>
      <c r="BN214" s="44"/>
      <c r="BO214" s="44"/>
      <c r="BP214" s="44"/>
      <c r="BQ214" s="44"/>
      <c r="BR214" s="44"/>
      <c r="BS214" s="44"/>
      <c r="BT214" s="44"/>
      <c r="BU214" s="44"/>
      <c r="BV214" s="44"/>
      <c r="BW214" s="44"/>
      <c r="BX214" s="44"/>
      <c r="BY214" s="44"/>
      <c r="BZ214" s="44"/>
      <c r="CA214" s="44"/>
      <c r="CB214" s="44"/>
      <c r="CC214" s="44"/>
      <c r="CD214" s="44"/>
    </row>
    <row r="215" spans="1:82">
      <c r="A215" s="1" t="s">
        <v>63</v>
      </c>
      <c r="AS215" s="44"/>
      <c r="AT215" s="44"/>
      <c r="AU215" s="44"/>
      <c r="AV215" s="44"/>
      <c r="AW215" s="44"/>
      <c r="AX215" s="44"/>
      <c r="AY215" s="44"/>
      <c r="AZ215" s="44"/>
      <c r="BA215" s="44"/>
      <c r="BB215" s="44"/>
      <c r="BC215" s="44"/>
      <c r="BD215" s="44"/>
      <c r="BE215" s="44"/>
      <c r="BF215" s="44"/>
      <c r="BG215" s="44"/>
      <c r="BH215" s="44"/>
      <c r="BI215" s="44"/>
      <c r="BJ215" s="44"/>
      <c r="BK215" s="44"/>
      <c r="BL215" s="44"/>
      <c r="BM215" s="44"/>
      <c r="BN215" s="44"/>
      <c r="BO215" s="44"/>
      <c r="BP215" s="44"/>
      <c r="BQ215" s="44"/>
      <c r="BR215" s="44"/>
      <c r="BS215" s="44"/>
      <c r="BT215" s="44"/>
      <c r="BU215" s="44"/>
      <c r="BV215" s="44"/>
      <c r="BW215" s="44"/>
      <c r="BX215" s="44"/>
      <c r="BY215" s="44"/>
      <c r="BZ215" s="44"/>
      <c r="CA215" s="44"/>
      <c r="CB215" s="44"/>
      <c r="CC215" s="44"/>
      <c r="CD215" s="44"/>
    </row>
    <row r="216" spans="1:82">
      <c r="A216" s="1" t="s">
        <v>64</v>
      </c>
      <c r="AS216" s="44">
        <v>1</v>
      </c>
      <c r="AT216" s="44">
        <v>2</v>
      </c>
      <c r="AU216" s="44">
        <v>3</v>
      </c>
      <c r="AV216" s="44">
        <v>4</v>
      </c>
      <c r="AW216" s="44">
        <v>5</v>
      </c>
      <c r="AX216" s="44">
        <v>6</v>
      </c>
      <c r="AY216" s="44">
        <v>7</v>
      </c>
      <c r="AZ216" s="44">
        <v>8</v>
      </c>
      <c r="BA216" s="44">
        <v>9</v>
      </c>
      <c r="BB216" s="44">
        <v>10</v>
      </c>
      <c r="BC216" s="44">
        <v>11</v>
      </c>
      <c r="BD216" s="44">
        <v>12</v>
      </c>
      <c r="BE216" s="44">
        <v>13</v>
      </c>
      <c r="BF216" s="44">
        <v>14</v>
      </c>
      <c r="BG216" s="44">
        <v>15</v>
      </c>
      <c r="BH216" s="44">
        <v>16</v>
      </c>
      <c r="BI216" s="44">
        <v>17</v>
      </c>
      <c r="BJ216" s="44">
        <v>18</v>
      </c>
      <c r="BK216" s="44">
        <v>19</v>
      </c>
      <c r="BL216" s="44">
        <v>20</v>
      </c>
      <c r="BM216" s="44">
        <v>21</v>
      </c>
      <c r="BN216" s="44">
        <v>22</v>
      </c>
      <c r="BO216" s="44">
        <v>23</v>
      </c>
      <c r="BP216" s="44">
        <v>24</v>
      </c>
      <c r="BQ216" s="44">
        <v>25</v>
      </c>
      <c r="BR216" s="44">
        <v>26</v>
      </c>
      <c r="BS216" s="44">
        <v>27</v>
      </c>
      <c r="BT216" s="44">
        <v>28</v>
      </c>
      <c r="BU216" s="44">
        <v>29</v>
      </c>
      <c r="BV216" s="44">
        <v>30</v>
      </c>
      <c r="BW216" s="44">
        <v>31</v>
      </c>
      <c r="BX216" s="44">
        <v>32</v>
      </c>
      <c r="BY216" s="44">
        <v>33</v>
      </c>
      <c r="BZ216" s="44">
        <v>34</v>
      </c>
      <c r="CA216" s="44">
        <v>35</v>
      </c>
      <c r="CB216" s="44"/>
      <c r="CC216" s="44"/>
      <c r="CD216" s="44"/>
    </row>
    <row r="217" spans="1:82">
      <c r="D217" s="3" t="s">
        <v>65</v>
      </c>
      <c r="AS217" s="44"/>
      <c r="AT217" s="44"/>
      <c r="AU217" s="44"/>
      <c r="AV217" s="44"/>
      <c r="AW217" s="44"/>
      <c r="AX217" s="44"/>
      <c r="AY217" s="44"/>
      <c r="AZ217" s="44"/>
      <c r="BA217" s="44"/>
      <c r="BB217" s="44"/>
      <c r="BC217" s="44"/>
      <c r="BD217" s="44"/>
      <c r="BE217" s="44"/>
      <c r="BF217" s="44"/>
      <c r="BG217" s="44"/>
      <c r="BH217" s="44"/>
      <c r="BI217" s="44"/>
      <c r="BJ217" s="44"/>
      <c r="BK217" s="44"/>
      <c r="BL217" s="44"/>
      <c r="BM217" s="44"/>
      <c r="BN217" s="44"/>
      <c r="BO217" s="44"/>
      <c r="BP217" s="44"/>
      <c r="BQ217" s="44"/>
      <c r="BR217" s="44"/>
      <c r="BS217" s="44"/>
      <c r="BT217" s="44"/>
      <c r="BU217" s="44"/>
      <c r="BV217" s="44"/>
      <c r="BW217" s="44"/>
      <c r="BX217" s="44"/>
      <c r="BY217" s="44"/>
      <c r="BZ217" s="44"/>
      <c r="CA217" s="44"/>
      <c r="CB217" s="44"/>
      <c r="CC217" s="44"/>
      <c r="CD217" s="44"/>
    </row>
    <row r="218" spans="1:82">
      <c r="B218" s="1" t="s">
        <v>53</v>
      </c>
      <c r="C218" s="41">
        <v>1</v>
      </c>
      <c r="D218" s="41">
        <v>2</v>
      </c>
      <c r="E218" s="41">
        <v>3</v>
      </c>
      <c r="F218" s="41">
        <v>4</v>
      </c>
      <c r="G218" s="41">
        <v>5</v>
      </c>
      <c r="H218" s="41">
        <v>6</v>
      </c>
      <c r="I218" s="41">
        <v>7</v>
      </c>
      <c r="J218" s="41">
        <v>8</v>
      </c>
      <c r="K218" s="41">
        <v>9</v>
      </c>
      <c r="L218" s="41">
        <v>10</v>
      </c>
      <c r="M218" s="41">
        <v>11</v>
      </c>
      <c r="N218" s="41">
        <v>12</v>
      </c>
      <c r="O218" s="41">
        <v>13</v>
      </c>
      <c r="P218" s="41">
        <v>14</v>
      </c>
      <c r="Q218" s="41">
        <v>15</v>
      </c>
      <c r="R218" s="41">
        <v>16</v>
      </c>
      <c r="S218" s="41">
        <v>17</v>
      </c>
      <c r="T218" s="41">
        <v>18</v>
      </c>
      <c r="U218" s="41">
        <v>19</v>
      </c>
      <c r="V218" s="41">
        <v>20</v>
      </c>
      <c r="W218" s="41">
        <v>21</v>
      </c>
      <c r="X218" s="41">
        <v>22</v>
      </c>
      <c r="Y218" s="41">
        <v>23</v>
      </c>
      <c r="Z218" s="41">
        <v>24</v>
      </c>
      <c r="AA218" s="41">
        <v>25</v>
      </c>
      <c r="AB218" s="41">
        <v>26</v>
      </c>
      <c r="AC218" s="41">
        <v>27</v>
      </c>
      <c r="AD218" s="41">
        <v>28</v>
      </c>
      <c r="AE218" s="41">
        <v>29</v>
      </c>
      <c r="AF218" s="41">
        <v>30</v>
      </c>
      <c r="AG218" s="41">
        <v>31</v>
      </c>
      <c r="AH218" s="41">
        <v>32</v>
      </c>
      <c r="AI218" s="41">
        <v>33</v>
      </c>
      <c r="AJ218" s="41">
        <v>34</v>
      </c>
      <c r="AK218" s="41">
        <v>35</v>
      </c>
      <c r="AL218" s="3" t="s">
        <v>28</v>
      </c>
      <c r="AM218" s="3" t="s">
        <v>66</v>
      </c>
      <c r="AS218" s="45" t="s">
        <v>67</v>
      </c>
      <c r="AT218" s="44"/>
      <c r="AU218" s="44"/>
      <c r="AV218" s="44"/>
      <c r="AW218" s="44"/>
      <c r="AX218" s="44"/>
      <c r="AY218" s="44"/>
      <c r="AZ218" s="44"/>
      <c r="BA218" s="44"/>
      <c r="BB218" s="44"/>
      <c r="BC218" s="44"/>
      <c r="BD218" s="44"/>
      <c r="BE218" s="44"/>
      <c r="BF218" s="44"/>
      <c r="BG218" s="44"/>
      <c r="BH218" s="44"/>
      <c r="BI218" s="44"/>
      <c r="BJ218" s="44"/>
      <c r="BK218" s="44"/>
      <c r="BL218" s="44"/>
      <c r="BM218" s="44"/>
      <c r="BN218" s="44"/>
      <c r="BO218" s="44"/>
      <c r="BP218" s="44"/>
      <c r="BQ218" s="44"/>
      <c r="BR218" s="44"/>
      <c r="BS218" s="44"/>
      <c r="BT218" s="44"/>
      <c r="BU218" s="44"/>
      <c r="BV218" s="44"/>
      <c r="BW218" s="44"/>
      <c r="BX218" s="44"/>
      <c r="BY218" s="44"/>
      <c r="BZ218" s="44"/>
      <c r="CA218" s="44"/>
      <c r="CB218" s="44"/>
      <c r="CC218" s="46" t="s">
        <v>68</v>
      </c>
      <c r="CD218" s="44"/>
    </row>
    <row r="219" spans="1:82">
      <c r="A219" s="3" t="s">
        <v>28</v>
      </c>
      <c r="B219" s="4" t="s">
        <v>56</v>
      </c>
      <c r="C219" s="5" t="s">
        <v>57</v>
      </c>
      <c r="D219" s="5" t="s">
        <v>57</v>
      </c>
      <c r="E219" s="5" t="s">
        <v>57</v>
      </c>
      <c r="F219" s="5" t="s">
        <v>57</v>
      </c>
      <c r="G219" s="5" t="s">
        <v>57</v>
      </c>
      <c r="H219" s="5" t="s">
        <v>57</v>
      </c>
      <c r="I219" s="5" t="s">
        <v>57</v>
      </c>
      <c r="J219" s="5" t="s">
        <v>57</v>
      </c>
      <c r="K219" s="5" t="s">
        <v>57</v>
      </c>
      <c r="L219" s="5" t="s">
        <v>57</v>
      </c>
      <c r="M219" s="5" t="s">
        <v>57</v>
      </c>
      <c r="N219" s="5" t="s">
        <v>57</v>
      </c>
      <c r="O219" s="5" t="s">
        <v>57</v>
      </c>
      <c r="P219" s="5" t="s">
        <v>57</v>
      </c>
      <c r="Q219" s="5" t="s">
        <v>57</v>
      </c>
      <c r="R219" s="5" t="s">
        <v>57</v>
      </c>
      <c r="S219" s="5" t="s">
        <v>57</v>
      </c>
      <c r="T219" s="5" t="s">
        <v>57</v>
      </c>
      <c r="U219" s="5" t="s">
        <v>57</v>
      </c>
      <c r="V219" s="5" t="s">
        <v>57</v>
      </c>
      <c r="W219" s="5" t="s">
        <v>57</v>
      </c>
      <c r="X219" s="5" t="s">
        <v>57</v>
      </c>
      <c r="Y219" s="5" t="s">
        <v>57</v>
      </c>
      <c r="Z219" s="5" t="s">
        <v>57</v>
      </c>
      <c r="AA219" s="5" t="s">
        <v>57</v>
      </c>
      <c r="AB219" s="5" t="s">
        <v>57</v>
      </c>
      <c r="AC219" s="5" t="s">
        <v>57</v>
      </c>
      <c r="AD219" s="5" t="s">
        <v>57</v>
      </c>
      <c r="AE219" s="5" t="s">
        <v>57</v>
      </c>
      <c r="AF219" s="5" t="s">
        <v>57</v>
      </c>
      <c r="AG219" s="5" t="s">
        <v>57</v>
      </c>
      <c r="AH219" s="5" t="s">
        <v>57</v>
      </c>
      <c r="AI219" s="5" t="s">
        <v>57</v>
      </c>
      <c r="AJ219" s="5" t="s">
        <v>57</v>
      </c>
      <c r="AK219" s="5" t="s">
        <v>57</v>
      </c>
      <c r="AS219" s="44"/>
      <c r="AT219" s="44"/>
      <c r="AU219" s="44"/>
      <c r="AV219" s="44"/>
      <c r="AW219" s="44"/>
      <c r="AX219" s="44"/>
      <c r="AY219" s="44"/>
      <c r="AZ219" s="44"/>
      <c r="BA219" s="44"/>
      <c r="BB219" s="44"/>
      <c r="BC219" s="44"/>
      <c r="BD219" s="44"/>
      <c r="BE219" s="44"/>
      <c r="BF219" s="44"/>
      <c r="BG219" s="44"/>
      <c r="BH219" s="44"/>
      <c r="BI219" s="44"/>
      <c r="BJ219" s="44"/>
      <c r="BK219" s="44"/>
      <c r="BL219" s="44"/>
      <c r="BM219" s="44"/>
      <c r="BN219" s="44"/>
      <c r="BO219" s="44"/>
      <c r="BP219" s="44"/>
      <c r="BQ219" s="44"/>
      <c r="BR219" s="44"/>
      <c r="BS219" s="44"/>
      <c r="BT219" s="44"/>
      <c r="BU219" s="44"/>
      <c r="BV219" s="44"/>
      <c r="BW219" s="44"/>
      <c r="BX219" s="44"/>
      <c r="BY219" s="44"/>
      <c r="BZ219" s="44"/>
      <c r="CA219" s="44"/>
      <c r="CB219" s="44"/>
      <c r="CC219" s="44"/>
      <c r="CD219" s="44"/>
    </row>
    <row r="220" spans="1:82">
      <c r="A220" s="41">
        <v>1</v>
      </c>
      <c r="B220" s="4" t="s">
        <v>56</v>
      </c>
      <c r="C220" s="2">
        <v>0</v>
      </c>
      <c r="D220" s="2">
        <v>0</v>
      </c>
      <c r="E220" s="2">
        <v>0</v>
      </c>
      <c r="F220" s="2">
        <v>0</v>
      </c>
      <c r="G220" s="2">
        <v>0</v>
      </c>
      <c r="H220" s="2">
        <v>0</v>
      </c>
      <c r="I220" s="2">
        <v>0</v>
      </c>
      <c r="J220" s="2">
        <v>0</v>
      </c>
      <c r="K220" s="2">
        <v>0</v>
      </c>
      <c r="L220" s="2">
        <v>0</v>
      </c>
      <c r="AL220" s="2">
        <v>1</v>
      </c>
      <c r="AM220" s="2">
        <f>SUM(C220:AK220)</f>
        <v>0</v>
      </c>
      <c r="AS220" s="41">
        <f t="shared" ref="AS220:BB234" si="52">IF(C220=0,0,C220*(INDEX($E$14:$E$48,C$135,1)-$E14))</f>
        <v>0</v>
      </c>
      <c r="AT220" s="41">
        <f t="shared" si="52"/>
        <v>0</v>
      </c>
      <c r="AU220" s="41">
        <f t="shared" si="52"/>
        <v>0</v>
      </c>
      <c r="AV220" s="41">
        <f t="shared" si="52"/>
        <v>0</v>
      </c>
      <c r="AW220" s="41">
        <f t="shared" si="52"/>
        <v>0</v>
      </c>
      <c r="AX220" s="41">
        <f t="shared" si="52"/>
        <v>0</v>
      </c>
      <c r="AY220" s="41">
        <f t="shared" si="52"/>
        <v>0</v>
      </c>
      <c r="AZ220" s="41">
        <f t="shared" si="52"/>
        <v>0</v>
      </c>
      <c r="BA220" s="41">
        <f t="shared" si="52"/>
        <v>0</v>
      </c>
      <c r="BB220" s="41">
        <f t="shared" si="52"/>
        <v>0</v>
      </c>
      <c r="BC220" s="41">
        <f t="shared" ref="BC220:BL234" si="53">IF(M220=0,0,M220*(INDEX($E$14:$E$48,M$135,1)-$E14))</f>
        <v>0</v>
      </c>
      <c r="BD220" s="41">
        <f t="shared" si="53"/>
        <v>0</v>
      </c>
      <c r="BE220" s="41">
        <f t="shared" si="53"/>
        <v>0</v>
      </c>
      <c r="BF220" s="41">
        <f t="shared" si="53"/>
        <v>0</v>
      </c>
      <c r="BG220" s="41">
        <f t="shared" si="53"/>
        <v>0</v>
      </c>
      <c r="BH220" s="41">
        <f t="shared" si="53"/>
        <v>0</v>
      </c>
      <c r="BI220" s="41">
        <f t="shared" si="53"/>
        <v>0</v>
      </c>
      <c r="BJ220" s="41">
        <f t="shared" si="53"/>
        <v>0</v>
      </c>
      <c r="BK220" s="41">
        <f t="shared" si="53"/>
        <v>0</v>
      </c>
      <c r="BL220" s="41">
        <f t="shared" si="53"/>
        <v>0</v>
      </c>
      <c r="BM220" s="41">
        <f t="shared" ref="BM220:CA234" si="54">IF(W220=0,0,W220*(INDEX($E$14:$E$48,W$135,1)-$E14))</f>
        <v>0</v>
      </c>
      <c r="BN220" s="41">
        <f t="shared" si="54"/>
        <v>0</v>
      </c>
      <c r="BO220" s="41">
        <f t="shared" si="54"/>
        <v>0</v>
      </c>
      <c r="BP220" s="41">
        <f t="shared" si="54"/>
        <v>0</v>
      </c>
      <c r="BQ220" s="41">
        <f t="shared" si="54"/>
        <v>0</v>
      </c>
      <c r="BR220" s="41">
        <f t="shared" si="54"/>
        <v>0</v>
      </c>
      <c r="BS220" s="41">
        <f t="shared" si="54"/>
        <v>0</v>
      </c>
      <c r="BT220" s="41">
        <f t="shared" si="54"/>
        <v>0</v>
      </c>
      <c r="BU220" s="41">
        <f t="shared" si="54"/>
        <v>0</v>
      </c>
      <c r="BV220" s="41">
        <f t="shared" si="54"/>
        <v>0</v>
      </c>
      <c r="BW220" s="41">
        <f t="shared" si="54"/>
        <v>0</v>
      </c>
      <c r="BX220" s="41">
        <f t="shared" si="54"/>
        <v>0</v>
      </c>
      <c r="BY220" s="41">
        <f t="shared" si="54"/>
        <v>0</v>
      </c>
      <c r="BZ220" s="41">
        <f t="shared" si="54"/>
        <v>0</v>
      </c>
      <c r="CA220" s="41">
        <f t="shared" si="54"/>
        <v>0</v>
      </c>
      <c r="CB220" s="44"/>
      <c r="CC220" s="41">
        <f>SUM(AS220:CA220)</f>
        <v>0</v>
      </c>
      <c r="CD220" s="44">
        <v>1</v>
      </c>
    </row>
    <row r="221" spans="1:82">
      <c r="A221" s="41">
        <v>2</v>
      </c>
      <c r="B221" s="4" t="s">
        <v>56</v>
      </c>
      <c r="C221" s="2">
        <v>0</v>
      </c>
      <c r="D221" s="2">
        <v>0</v>
      </c>
      <c r="E221" s="2">
        <v>0</v>
      </c>
      <c r="F221" s="2">
        <v>0</v>
      </c>
      <c r="G221" s="2">
        <v>0</v>
      </c>
      <c r="H221" s="2">
        <v>0</v>
      </c>
      <c r="I221" s="2">
        <v>0</v>
      </c>
      <c r="J221" s="2">
        <v>0</v>
      </c>
      <c r="K221" s="2">
        <v>0</v>
      </c>
      <c r="L221" s="2">
        <v>0</v>
      </c>
      <c r="AL221" s="2">
        <v>2</v>
      </c>
      <c r="AM221" s="2">
        <f t="shared" ref="AM221:AM236" si="55">SUM(C221:AK221)</f>
        <v>0</v>
      </c>
      <c r="AS221" s="41">
        <f t="shared" si="52"/>
        <v>0</v>
      </c>
      <c r="AT221" s="41">
        <f t="shared" si="52"/>
        <v>0</v>
      </c>
      <c r="AU221" s="41">
        <f t="shared" si="52"/>
        <v>0</v>
      </c>
      <c r="AV221" s="41">
        <f t="shared" si="52"/>
        <v>0</v>
      </c>
      <c r="AW221" s="41">
        <f t="shared" si="52"/>
        <v>0</v>
      </c>
      <c r="AX221" s="41">
        <f t="shared" si="52"/>
        <v>0</v>
      </c>
      <c r="AY221" s="41">
        <f t="shared" si="52"/>
        <v>0</v>
      </c>
      <c r="AZ221" s="41">
        <f t="shared" si="52"/>
        <v>0</v>
      </c>
      <c r="BA221" s="41">
        <f t="shared" si="52"/>
        <v>0</v>
      </c>
      <c r="BB221" s="41">
        <f t="shared" si="52"/>
        <v>0</v>
      </c>
      <c r="BC221" s="41">
        <f t="shared" si="53"/>
        <v>0</v>
      </c>
      <c r="BD221" s="41">
        <f t="shared" si="53"/>
        <v>0</v>
      </c>
      <c r="BE221" s="41">
        <f t="shared" si="53"/>
        <v>0</v>
      </c>
      <c r="BF221" s="41">
        <f t="shared" si="53"/>
        <v>0</v>
      </c>
      <c r="BG221" s="41">
        <f t="shared" si="53"/>
        <v>0</v>
      </c>
      <c r="BH221" s="41">
        <f t="shared" si="53"/>
        <v>0</v>
      </c>
      <c r="BI221" s="41">
        <f t="shared" si="53"/>
        <v>0</v>
      </c>
      <c r="BJ221" s="41">
        <f t="shared" si="53"/>
        <v>0</v>
      </c>
      <c r="BK221" s="41">
        <f t="shared" si="53"/>
        <v>0</v>
      </c>
      <c r="BL221" s="41">
        <f t="shared" si="53"/>
        <v>0</v>
      </c>
      <c r="BM221" s="41">
        <f t="shared" si="54"/>
        <v>0</v>
      </c>
      <c r="BN221" s="41">
        <f t="shared" si="54"/>
        <v>0</v>
      </c>
      <c r="BO221" s="41">
        <f t="shared" si="54"/>
        <v>0</v>
      </c>
      <c r="BP221" s="41">
        <f t="shared" si="54"/>
        <v>0</v>
      </c>
      <c r="BQ221" s="41">
        <f t="shared" si="54"/>
        <v>0</v>
      </c>
      <c r="BR221" s="41">
        <f t="shared" si="54"/>
        <v>0</v>
      </c>
      <c r="BS221" s="41">
        <f t="shared" si="54"/>
        <v>0</v>
      </c>
      <c r="BT221" s="41">
        <f t="shared" si="54"/>
        <v>0</v>
      </c>
      <c r="BU221" s="41">
        <f t="shared" si="54"/>
        <v>0</v>
      </c>
      <c r="BV221" s="41">
        <f t="shared" si="54"/>
        <v>0</v>
      </c>
      <c r="BW221" s="41">
        <f t="shared" si="54"/>
        <v>0</v>
      </c>
      <c r="BX221" s="41">
        <f t="shared" si="54"/>
        <v>0</v>
      </c>
      <c r="BY221" s="41">
        <f t="shared" si="54"/>
        <v>0</v>
      </c>
      <c r="BZ221" s="41">
        <f t="shared" si="54"/>
        <v>0</v>
      </c>
      <c r="CA221" s="41">
        <f t="shared" si="54"/>
        <v>0</v>
      </c>
      <c r="CB221" s="44"/>
      <c r="CC221" s="41">
        <f t="shared" ref="CC221:CC236" si="56">SUM(AS221:CA221)</f>
        <v>0</v>
      </c>
      <c r="CD221" s="44">
        <v>2</v>
      </c>
    </row>
    <row r="222" spans="1:82">
      <c r="A222" s="41">
        <v>3</v>
      </c>
      <c r="B222" s="4" t="s">
        <v>56</v>
      </c>
      <c r="C222" s="2">
        <v>0</v>
      </c>
      <c r="D222" s="2">
        <v>0</v>
      </c>
      <c r="E222" s="2">
        <v>0</v>
      </c>
      <c r="F222" s="2">
        <v>0</v>
      </c>
      <c r="G222" s="2">
        <v>0</v>
      </c>
      <c r="H222" s="2">
        <v>0</v>
      </c>
      <c r="I222" s="2">
        <v>0</v>
      </c>
      <c r="J222" s="2">
        <v>0</v>
      </c>
      <c r="K222" s="2">
        <v>0</v>
      </c>
      <c r="L222" s="2">
        <v>0</v>
      </c>
      <c r="AL222" s="2">
        <v>3</v>
      </c>
      <c r="AM222" s="2">
        <f t="shared" si="55"/>
        <v>0</v>
      </c>
      <c r="AS222" s="41">
        <f t="shared" si="52"/>
        <v>0</v>
      </c>
      <c r="AT222" s="41">
        <f t="shared" si="52"/>
        <v>0</v>
      </c>
      <c r="AU222" s="41">
        <f t="shared" si="52"/>
        <v>0</v>
      </c>
      <c r="AV222" s="41">
        <f t="shared" si="52"/>
        <v>0</v>
      </c>
      <c r="AW222" s="41">
        <f t="shared" si="52"/>
        <v>0</v>
      </c>
      <c r="AX222" s="41">
        <f t="shared" si="52"/>
        <v>0</v>
      </c>
      <c r="AY222" s="41">
        <f t="shared" si="52"/>
        <v>0</v>
      </c>
      <c r="AZ222" s="41">
        <f t="shared" si="52"/>
        <v>0</v>
      </c>
      <c r="BA222" s="41">
        <f t="shared" si="52"/>
        <v>0</v>
      </c>
      <c r="BB222" s="41">
        <f t="shared" si="52"/>
        <v>0</v>
      </c>
      <c r="BC222" s="41">
        <f t="shared" si="53"/>
        <v>0</v>
      </c>
      <c r="BD222" s="41">
        <f t="shared" si="53"/>
        <v>0</v>
      </c>
      <c r="BE222" s="41">
        <f t="shared" si="53"/>
        <v>0</v>
      </c>
      <c r="BF222" s="41">
        <f t="shared" si="53"/>
        <v>0</v>
      </c>
      <c r="BG222" s="41">
        <f t="shared" si="53"/>
        <v>0</v>
      </c>
      <c r="BH222" s="41">
        <f t="shared" si="53"/>
        <v>0</v>
      </c>
      <c r="BI222" s="41">
        <f t="shared" si="53"/>
        <v>0</v>
      </c>
      <c r="BJ222" s="41">
        <f t="shared" si="53"/>
        <v>0</v>
      </c>
      <c r="BK222" s="41">
        <f t="shared" si="53"/>
        <v>0</v>
      </c>
      <c r="BL222" s="41">
        <f t="shared" si="53"/>
        <v>0</v>
      </c>
      <c r="BM222" s="41">
        <f t="shared" si="54"/>
        <v>0</v>
      </c>
      <c r="BN222" s="41">
        <f t="shared" si="54"/>
        <v>0</v>
      </c>
      <c r="BO222" s="41">
        <f t="shared" si="54"/>
        <v>0</v>
      </c>
      <c r="BP222" s="41">
        <f t="shared" si="54"/>
        <v>0</v>
      </c>
      <c r="BQ222" s="41">
        <f t="shared" si="54"/>
        <v>0</v>
      </c>
      <c r="BR222" s="41">
        <f t="shared" si="54"/>
        <v>0</v>
      </c>
      <c r="BS222" s="41">
        <f t="shared" si="54"/>
        <v>0</v>
      </c>
      <c r="BT222" s="41">
        <f t="shared" si="54"/>
        <v>0</v>
      </c>
      <c r="BU222" s="41">
        <f t="shared" si="54"/>
        <v>0</v>
      </c>
      <c r="BV222" s="41">
        <f t="shared" si="54"/>
        <v>0</v>
      </c>
      <c r="BW222" s="41">
        <f t="shared" si="54"/>
        <v>0</v>
      </c>
      <c r="BX222" s="41">
        <f t="shared" si="54"/>
        <v>0</v>
      </c>
      <c r="BY222" s="41">
        <f t="shared" si="54"/>
        <v>0</v>
      </c>
      <c r="BZ222" s="41">
        <f t="shared" si="54"/>
        <v>0</v>
      </c>
      <c r="CA222" s="41">
        <f t="shared" si="54"/>
        <v>0</v>
      </c>
      <c r="CB222" s="44"/>
      <c r="CC222" s="41">
        <f t="shared" si="56"/>
        <v>0</v>
      </c>
      <c r="CD222" s="44">
        <v>3</v>
      </c>
    </row>
    <row r="223" spans="1:82">
      <c r="A223" s="41">
        <v>4</v>
      </c>
      <c r="B223" s="4" t="s">
        <v>56</v>
      </c>
      <c r="C223" s="2">
        <v>0</v>
      </c>
      <c r="D223" s="2">
        <v>0</v>
      </c>
      <c r="E223" s="2">
        <v>0</v>
      </c>
      <c r="F223" s="2">
        <v>0</v>
      </c>
      <c r="G223" s="2">
        <v>0</v>
      </c>
      <c r="H223" s="2">
        <v>0</v>
      </c>
      <c r="I223" s="2">
        <v>0</v>
      </c>
      <c r="J223" s="2">
        <v>0</v>
      </c>
      <c r="K223" s="2">
        <v>0</v>
      </c>
      <c r="L223" s="2">
        <v>0</v>
      </c>
      <c r="AL223" s="2">
        <v>4</v>
      </c>
      <c r="AM223" s="2">
        <f t="shared" si="55"/>
        <v>0</v>
      </c>
      <c r="AS223" s="41">
        <f t="shared" si="52"/>
        <v>0</v>
      </c>
      <c r="AT223" s="41">
        <f t="shared" si="52"/>
        <v>0</v>
      </c>
      <c r="AU223" s="41">
        <f t="shared" si="52"/>
        <v>0</v>
      </c>
      <c r="AV223" s="41">
        <f t="shared" si="52"/>
        <v>0</v>
      </c>
      <c r="AW223" s="41">
        <f t="shared" si="52"/>
        <v>0</v>
      </c>
      <c r="AX223" s="41">
        <f t="shared" si="52"/>
        <v>0</v>
      </c>
      <c r="AY223" s="41">
        <f t="shared" si="52"/>
        <v>0</v>
      </c>
      <c r="AZ223" s="41">
        <f t="shared" si="52"/>
        <v>0</v>
      </c>
      <c r="BA223" s="41">
        <f t="shared" si="52"/>
        <v>0</v>
      </c>
      <c r="BB223" s="41">
        <f t="shared" si="52"/>
        <v>0</v>
      </c>
      <c r="BC223" s="41">
        <f t="shared" si="53"/>
        <v>0</v>
      </c>
      <c r="BD223" s="41">
        <f t="shared" si="53"/>
        <v>0</v>
      </c>
      <c r="BE223" s="41">
        <f t="shared" si="53"/>
        <v>0</v>
      </c>
      <c r="BF223" s="41">
        <f t="shared" si="53"/>
        <v>0</v>
      </c>
      <c r="BG223" s="41">
        <f t="shared" si="53"/>
        <v>0</v>
      </c>
      <c r="BH223" s="41">
        <f t="shared" si="53"/>
        <v>0</v>
      </c>
      <c r="BI223" s="41">
        <f t="shared" si="53"/>
        <v>0</v>
      </c>
      <c r="BJ223" s="41">
        <f t="shared" si="53"/>
        <v>0</v>
      </c>
      <c r="BK223" s="41">
        <f t="shared" si="53"/>
        <v>0</v>
      </c>
      <c r="BL223" s="41">
        <f t="shared" si="53"/>
        <v>0</v>
      </c>
      <c r="BM223" s="41">
        <f t="shared" si="54"/>
        <v>0</v>
      </c>
      <c r="BN223" s="41">
        <f t="shared" si="54"/>
        <v>0</v>
      </c>
      <c r="BO223" s="41">
        <f t="shared" si="54"/>
        <v>0</v>
      </c>
      <c r="BP223" s="41">
        <f t="shared" si="54"/>
        <v>0</v>
      </c>
      <c r="BQ223" s="41">
        <f t="shared" si="54"/>
        <v>0</v>
      </c>
      <c r="BR223" s="41">
        <f t="shared" si="54"/>
        <v>0</v>
      </c>
      <c r="BS223" s="41">
        <f t="shared" si="54"/>
        <v>0</v>
      </c>
      <c r="BT223" s="41">
        <f t="shared" si="54"/>
        <v>0</v>
      </c>
      <c r="BU223" s="41">
        <f t="shared" si="54"/>
        <v>0</v>
      </c>
      <c r="BV223" s="41">
        <f t="shared" si="54"/>
        <v>0</v>
      </c>
      <c r="BW223" s="41">
        <f t="shared" si="54"/>
        <v>0</v>
      </c>
      <c r="BX223" s="41">
        <f t="shared" si="54"/>
        <v>0</v>
      </c>
      <c r="BY223" s="41">
        <f t="shared" si="54"/>
        <v>0</v>
      </c>
      <c r="BZ223" s="41">
        <f t="shared" si="54"/>
        <v>0</v>
      </c>
      <c r="CA223" s="41">
        <f t="shared" si="54"/>
        <v>0</v>
      </c>
      <c r="CB223" s="44"/>
      <c r="CC223" s="41">
        <f t="shared" si="56"/>
        <v>0</v>
      </c>
      <c r="CD223" s="44">
        <v>4</v>
      </c>
    </row>
    <row r="224" spans="1:82">
      <c r="A224" s="41">
        <v>5</v>
      </c>
      <c r="B224" s="4" t="s">
        <v>56</v>
      </c>
      <c r="C224" s="2">
        <v>0</v>
      </c>
      <c r="D224" s="2">
        <v>0</v>
      </c>
      <c r="E224" s="2">
        <v>0</v>
      </c>
      <c r="F224" s="2">
        <v>0</v>
      </c>
      <c r="G224" s="2">
        <v>0</v>
      </c>
      <c r="H224" s="2">
        <v>0</v>
      </c>
      <c r="I224" s="2">
        <v>0</v>
      </c>
      <c r="J224" s="2">
        <v>0</v>
      </c>
      <c r="K224" s="2">
        <v>0</v>
      </c>
      <c r="L224" s="2">
        <v>0</v>
      </c>
      <c r="AL224" s="2">
        <v>5</v>
      </c>
      <c r="AM224" s="2">
        <f t="shared" si="55"/>
        <v>0</v>
      </c>
      <c r="AS224" s="41">
        <f t="shared" si="52"/>
        <v>0</v>
      </c>
      <c r="AT224" s="41">
        <f t="shared" si="52"/>
        <v>0</v>
      </c>
      <c r="AU224" s="41">
        <f t="shared" si="52"/>
        <v>0</v>
      </c>
      <c r="AV224" s="41">
        <f t="shared" si="52"/>
        <v>0</v>
      </c>
      <c r="AW224" s="41">
        <f t="shared" si="52"/>
        <v>0</v>
      </c>
      <c r="AX224" s="41">
        <f t="shared" si="52"/>
        <v>0</v>
      </c>
      <c r="AY224" s="41">
        <f t="shared" si="52"/>
        <v>0</v>
      </c>
      <c r="AZ224" s="41">
        <f t="shared" si="52"/>
        <v>0</v>
      </c>
      <c r="BA224" s="41">
        <f t="shared" si="52"/>
        <v>0</v>
      </c>
      <c r="BB224" s="41">
        <f t="shared" si="52"/>
        <v>0</v>
      </c>
      <c r="BC224" s="41">
        <f t="shared" si="53"/>
        <v>0</v>
      </c>
      <c r="BD224" s="41">
        <f t="shared" si="53"/>
        <v>0</v>
      </c>
      <c r="BE224" s="41">
        <f t="shared" si="53"/>
        <v>0</v>
      </c>
      <c r="BF224" s="41">
        <f t="shared" si="53"/>
        <v>0</v>
      </c>
      <c r="BG224" s="41">
        <f t="shared" si="53"/>
        <v>0</v>
      </c>
      <c r="BH224" s="41">
        <f t="shared" si="53"/>
        <v>0</v>
      </c>
      <c r="BI224" s="41">
        <f t="shared" si="53"/>
        <v>0</v>
      </c>
      <c r="BJ224" s="41">
        <f t="shared" si="53"/>
        <v>0</v>
      </c>
      <c r="BK224" s="41">
        <f t="shared" si="53"/>
        <v>0</v>
      </c>
      <c r="BL224" s="41">
        <f t="shared" si="53"/>
        <v>0</v>
      </c>
      <c r="BM224" s="41">
        <f t="shared" si="54"/>
        <v>0</v>
      </c>
      <c r="BN224" s="41">
        <f t="shared" si="54"/>
        <v>0</v>
      </c>
      <c r="BO224" s="41">
        <f t="shared" si="54"/>
        <v>0</v>
      </c>
      <c r="BP224" s="41">
        <f t="shared" si="54"/>
        <v>0</v>
      </c>
      <c r="BQ224" s="41">
        <f t="shared" si="54"/>
        <v>0</v>
      </c>
      <c r="BR224" s="41">
        <f t="shared" si="54"/>
        <v>0</v>
      </c>
      <c r="BS224" s="41">
        <f t="shared" si="54"/>
        <v>0</v>
      </c>
      <c r="BT224" s="41">
        <f t="shared" si="54"/>
        <v>0</v>
      </c>
      <c r="BU224" s="41">
        <f t="shared" si="54"/>
        <v>0</v>
      </c>
      <c r="BV224" s="41">
        <f t="shared" si="54"/>
        <v>0</v>
      </c>
      <c r="BW224" s="41">
        <f t="shared" si="54"/>
        <v>0</v>
      </c>
      <c r="BX224" s="41">
        <f t="shared" si="54"/>
        <v>0</v>
      </c>
      <c r="BY224" s="41">
        <f t="shared" si="54"/>
        <v>0</v>
      </c>
      <c r="BZ224" s="41">
        <f t="shared" si="54"/>
        <v>0</v>
      </c>
      <c r="CA224" s="41">
        <f t="shared" si="54"/>
        <v>0</v>
      </c>
      <c r="CB224" s="44"/>
      <c r="CC224" s="41">
        <f t="shared" si="56"/>
        <v>0</v>
      </c>
      <c r="CD224" s="44">
        <v>5</v>
      </c>
    </row>
    <row r="225" spans="1:82">
      <c r="A225" s="41">
        <v>6</v>
      </c>
      <c r="B225" s="4" t="s">
        <v>56</v>
      </c>
      <c r="C225" s="2">
        <v>0</v>
      </c>
      <c r="D225" s="2">
        <v>0</v>
      </c>
      <c r="E225" s="2">
        <v>0</v>
      </c>
      <c r="F225" s="2">
        <v>0</v>
      </c>
      <c r="G225" s="2">
        <v>0</v>
      </c>
      <c r="H225" s="2">
        <v>0</v>
      </c>
      <c r="I225" s="2">
        <v>0</v>
      </c>
      <c r="J225" s="2">
        <v>0</v>
      </c>
      <c r="K225" s="2">
        <v>0</v>
      </c>
      <c r="L225" s="2">
        <v>0</v>
      </c>
      <c r="AL225" s="2">
        <v>6</v>
      </c>
      <c r="AM225" s="2">
        <f t="shared" si="55"/>
        <v>0</v>
      </c>
      <c r="AS225" s="41">
        <f t="shared" si="52"/>
        <v>0</v>
      </c>
      <c r="AT225" s="41">
        <f t="shared" si="52"/>
        <v>0</v>
      </c>
      <c r="AU225" s="41">
        <f t="shared" si="52"/>
        <v>0</v>
      </c>
      <c r="AV225" s="41">
        <f t="shared" si="52"/>
        <v>0</v>
      </c>
      <c r="AW225" s="41">
        <f t="shared" si="52"/>
        <v>0</v>
      </c>
      <c r="AX225" s="41">
        <f t="shared" si="52"/>
        <v>0</v>
      </c>
      <c r="AY225" s="41">
        <f t="shared" si="52"/>
        <v>0</v>
      </c>
      <c r="AZ225" s="41">
        <f t="shared" si="52"/>
        <v>0</v>
      </c>
      <c r="BA225" s="41">
        <f t="shared" si="52"/>
        <v>0</v>
      </c>
      <c r="BB225" s="41">
        <f t="shared" si="52"/>
        <v>0</v>
      </c>
      <c r="BC225" s="41">
        <f t="shared" si="53"/>
        <v>0</v>
      </c>
      <c r="BD225" s="41">
        <f t="shared" si="53"/>
        <v>0</v>
      </c>
      <c r="BE225" s="41">
        <f t="shared" si="53"/>
        <v>0</v>
      </c>
      <c r="BF225" s="41">
        <f t="shared" si="53"/>
        <v>0</v>
      </c>
      <c r="BG225" s="41">
        <f t="shared" si="53"/>
        <v>0</v>
      </c>
      <c r="BH225" s="41">
        <f t="shared" si="53"/>
        <v>0</v>
      </c>
      <c r="BI225" s="41">
        <f t="shared" si="53"/>
        <v>0</v>
      </c>
      <c r="BJ225" s="41">
        <f t="shared" si="53"/>
        <v>0</v>
      </c>
      <c r="BK225" s="41">
        <f t="shared" si="53"/>
        <v>0</v>
      </c>
      <c r="BL225" s="41">
        <f t="shared" si="53"/>
        <v>0</v>
      </c>
      <c r="BM225" s="41">
        <f t="shared" si="54"/>
        <v>0</v>
      </c>
      <c r="BN225" s="41">
        <f t="shared" si="54"/>
        <v>0</v>
      </c>
      <c r="BO225" s="41">
        <f t="shared" si="54"/>
        <v>0</v>
      </c>
      <c r="BP225" s="41">
        <f t="shared" si="54"/>
        <v>0</v>
      </c>
      <c r="BQ225" s="41">
        <f t="shared" si="54"/>
        <v>0</v>
      </c>
      <c r="BR225" s="41">
        <f t="shared" si="54"/>
        <v>0</v>
      </c>
      <c r="BS225" s="41">
        <f t="shared" si="54"/>
        <v>0</v>
      </c>
      <c r="BT225" s="41">
        <f t="shared" si="54"/>
        <v>0</v>
      </c>
      <c r="BU225" s="41">
        <f t="shared" si="54"/>
        <v>0</v>
      </c>
      <c r="BV225" s="41">
        <f t="shared" si="54"/>
        <v>0</v>
      </c>
      <c r="BW225" s="41">
        <f t="shared" si="54"/>
        <v>0</v>
      </c>
      <c r="BX225" s="41">
        <f t="shared" si="54"/>
        <v>0</v>
      </c>
      <c r="BY225" s="41">
        <f t="shared" si="54"/>
        <v>0</v>
      </c>
      <c r="BZ225" s="41">
        <f t="shared" si="54"/>
        <v>0</v>
      </c>
      <c r="CA225" s="41">
        <f t="shared" si="54"/>
        <v>0</v>
      </c>
      <c r="CB225" s="44"/>
      <c r="CC225" s="41">
        <f t="shared" si="56"/>
        <v>0</v>
      </c>
      <c r="CD225" s="44">
        <v>6</v>
      </c>
    </row>
    <row r="226" spans="1:82">
      <c r="A226" s="41">
        <v>7</v>
      </c>
      <c r="B226" s="4" t="s">
        <v>56</v>
      </c>
      <c r="C226" s="2">
        <v>0</v>
      </c>
      <c r="D226" s="2">
        <v>0</v>
      </c>
      <c r="E226" s="2">
        <v>0</v>
      </c>
      <c r="F226" s="2">
        <v>0</v>
      </c>
      <c r="G226" s="2">
        <v>0</v>
      </c>
      <c r="H226" s="2">
        <v>0</v>
      </c>
      <c r="I226" s="2">
        <v>0</v>
      </c>
      <c r="J226" s="2">
        <v>0</v>
      </c>
      <c r="K226" s="2">
        <v>0</v>
      </c>
      <c r="L226" s="2">
        <v>0</v>
      </c>
      <c r="AL226" s="2">
        <v>7</v>
      </c>
      <c r="AM226" s="2">
        <f t="shared" si="55"/>
        <v>0</v>
      </c>
      <c r="AS226" s="41">
        <f t="shared" si="52"/>
        <v>0</v>
      </c>
      <c r="AT226" s="41">
        <f t="shared" si="52"/>
        <v>0</v>
      </c>
      <c r="AU226" s="41">
        <f t="shared" si="52"/>
        <v>0</v>
      </c>
      <c r="AV226" s="41">
        <f t="shared" si="52"/>
        <v>0</v>
      </c>
      <c r="AW226" s="41">
        <f t="shared" si="52"/>
        <v>0</v>
      </c>
      <c r="AX226" s="41">
        <f t="shared" si="52"/>
        <v>0</v>
      </c>
      <c r="AY226" s="41">
        <f t="shared" si="52"/>
        <v>0</v>
      </c>
      <c r="AZ226" s="41">
        <f t="shared" si="52"/>
        <v>0</v>
      </c>
      <c r="BA226" s="41">
        <f t="shared" si="52"/>
        <v>0</v>
      </c>
      <c r="BB226" s="41">
        <f t="shared" si="52"/>
        <v>0</v>
      </c>
      <c r="BC226" s="41">
        <f t="shared" si="53"/>
        <v>0</v>
      </c>
      <c r="BD226" s="41">
        <f t="shared" si="53"/>
        <v>0</v>
      </c>
      <c r="BE226" s="41">
        <f t="shared" si="53"/>
        <v>0</v>
      </c>
      <c r="BF226" s="41">
        <f t="shared" si="53"/>
        <v>0</v>
      </c>
      <c r="BG226" s="41">
        <f t="shared" si="53"/>
        <v>0</v>
      </c>
      <c r="BH226" s="41">
        <f t="shared" si="53"/>
        <v>0</v>
      </c>
      <c r="BI226" s="41">
        <f t="shared" si="53"/>
        <v>0</v>
      </c>
      <c r="BJ226" s="41">
        <f t="shared" si="53"/>
        <v>0</v>
      </c>
      <c r="BK226" s="41">
        <f t="shared" si="53"/>
        <v>0</v>
      </c>
      <c r="BL226" s="41">
        <f t="shared" si="53"/>
        <v>0</v>
      </c>
      <c r="BM226" s="41">
        <f t="shared" si="54"/>
        <v>0</v>
      </c>
      <c r="BN226" s="41">
        <f t="shared" si="54"/>
        <v>0</v>
      </c>
      <c r="BO226" s="41">
        <f t="shared" si="54"/>
        <v>0</v>
      </c>
      <c r="BP226" s="41">
        <f t="shared" si="54"/>
        <v>0</v>
      </c>
      <c r="BQ226" s="41">
        <f t="shared" si="54"/>
        <v>0</v>
      </c>
      <c r="BR226" s="41">
        <f t="shared" si="54"/>
        <v>0</v>
      </c>
      <c r="BS226" s="41">
        <f t="shared" si="54"/>
        <v>0</v>
      </c>
      <c r="BT226" s="41">
        <f t="shared" si="54"/>
        <v>0</v>
      </c>
      <c r="BU226" s="41">
        <f t="shared" si="54"/>
        <v>0</v>
      </c>
      <c r="BV226" s="41">
        <f t="shared" si="54"/>
        <v>0</v>
      </c>
      <c r="BW226" s="41">
        <f t="shared" si="54"/>
        <v>0</v>
      </c>
      <c r="BX226" s="41">
        <f t="shared" si="54"/>
        <v>0</v>
      </c>
      <c r="BY226" s="41">
        <f t="shared" si="54"/>
        <v>0</v>
      </c>
      <c r="BZ226" s="41">
        <f t="shared" si="54"/>
        <v>0</v>
      </c>
      <c r="CA226" s="41">
        <f t="shared" si="54"/>
        <v>0</v>
      </c>
      <c r="CB226" s="44"/>
      <c r="CC226" s="41">
        <f t="shared" si="56"/>
        <v>0</v>
      </c>
      <c r="CD226" s="44">
        <v>7</v>
      </c>
    </row>
    <row r="227" spans="1:82">
      <c r="A227" s="41">
        <v>8</v>
      </c>
      <c r="B227" s="4" t="s">
        <v>56</v>
      </c>
      <c r="C227" s="2">
        <v>0</v>
      </c>
      <c r="D227" s="2">
        <v>0</v>
      </c>
      <c r="E227" s="2">
        <v>0</v>
      </c>
      <c r="F227" s="2">
        <v>0</v>
      </c>
      <c r="G227" s="2">
        <v>0</v>
      </c>
      <c r="H227" s="2">
        <v>0</v>
      </c>
      <c r="I227" s="2">
        <v>0</v>
      </c>
      <c r="J227" s="2">
        <v>0</v>
      </c>
      <c r="K227" s="2">
        <v>0</v>
      </c>
      <c r="L227" s="2">
        <v>0</v>
      </c>
      <c r="N227" s="2">
        <v>0</v>
      </c>
      <c r="AL227" s="2">
        <v>8</v>
      </c>
      <c r="AM227" s="2">
        <f t="shared" si="55"/>
        <v>0</v>
      </c>
      <c r="AS227" s="41">
        <f t="shared" si="52"/>
        <v>0</v>
      </c>
      <c r="AT227" s="41">
        <f t="shared" si="52"/>
        <v>0</v>
      </c>
      <c r="AU227" s="41">
        <f t="shared" si="52"/>
        <v>0</v>
      </c>
      <c r="AV227" s="41">
        <f t="shared" si="52"/>
        <v>0</v>
      </c>
      <c r="AW227" s="41">
        <f t="shared" si="52"/>
        <v>0</v>
      </c>
      <c r="AX227" s="41">
        <f t="shared" si="52"/>
        <v>0</v>
      </c>
      <c r="AY227" s="41">
        <f t="shared" si="52"/>
        <v>0</v>
      </c>
      <c r="AZ227" s="41">
        <f t="shared" si="52"/>
        <v>0</v>
      </c>
      <c r="BA227" s="41">
        <f t="shared" si="52"/>
        <v>0</v>
      </c>
      <c r="BB227" s="41">
        <f t="shared" si="52"/>
        <v>0</v>
      </c>
      <c r="BC227" s="41">
        <f t="shared" si="53"/>
        <v>0</v>
      </c>
      <c r="BD227" s="41">
        <f t="shared" si="53"/>
        <v>0</v>
      </c>
      <c r="BE227" s="41">
        <f t="shared" si="53"/>
        <v>0</v>
      </c>
      <c r="BF227" s="41">
        <f t="shared" si="53"/>
        <v>0</v>
      </c>
      <c r="BG227" s="41">
        <f t="shared" si="53"/>
        <v>0</v>
      </c>
      <c r="BH227" s="41">
        <f t="shared" si="53"/>
        <v>0</v>
      </c>
      <c r="BI227" s="41">
        <f t="shared" si="53"/>
        <v>0</v>
      </c>
      <c r="BJ227" s="41">
        <f t="shared" si="53"/>
        <v>0</v>
      </c>
      <c r="BK227" s="41">
        <f t="shared" si="53"/>
        <v>0</v>
      </c>
      <c r="BL227" s="41">
        <f t="shared" si="53"/>
        <v>0</v>
      </c>
      <c r="BM227" s="41">
        <f t="shared" si="54"/>
        <v>0</v>
      </c>
      <c r="BN227" s="41">
        <f t="shared" si="54"/>
        <v>0</v>
      </c>
      <c r="BO227" s="41">
        <f t="shared" si="54"/>
        <v>0</v>
      </c>
      <c r="BP227" s="41">
        <f t="shared" si="54"/>
        <v>0</v>
      </c>
      <c r="BQ227" s="41">
        <f t="shared" si="54"/>
        <v>0</v>
      </c>
      <c r="BR227" s="41">
        <f t="shared" si="54"/>
        <v>0</v>
      </c>
      <c r="BS227" s="41">
        <f t="shared" si="54"/>
        <v>0</v>
      </c>
      <c r="BT227" s="41">
        <f t="shared" si="54"/>
        <v>0</v>
      </c>
      <c r="BU227" s="41">
        <f t="shared" si="54"/>
        <v>0</v>
      </c>
      <c r="BV227" s="41">
        <f t="shared" si="54"/>
        <v>0</v>
      </c>
      <c r="BW227" s="41">
        <f t="shared" si="54"/>
        <v>0</v>
      </c>
      <c r="BX227" s="41">
        <f t="shared" si="54"/>
        <v>0</v>
      </c>
      <c r="BY227" s="41">
        <f t="shared" si="54"/>
        <v>0</v>
      </c>
      <c r="BZ227" s="41">
        <f t="shared" si="54"/>
        <v>0</v>
      </c>
      <c r="CA227" s="41">
        <f t="shared" si="54"/>
        <v>0</v>
      </c>
      <c r="CB227" s="44"/>
      <c r="CC227" s="41">
        <f t="shared" si="56"/>
        <v>0</v>
      </c>
      <c r="CD227" s="44">
        <v>8</v>
      </c>
    </row>
    <row r="228" spans="1:82">
      <c r="A228" s="41">
        <v>9</v>
      </c>
      <c r="B228" s="4" t="s">
        <v>56</v>
      </c>
      <c r="C228" s="2">
        <v>0</v>
      </c>
      <c r="D228" s="2">
        <v>0</v>
      </c>
      <c r="E228" s="2">
        <v>0</v>
      </c>
      <c r="F228" s="2">
        <v>0</v>
      </c>
      <c r="G228" s="2">
        <v>0</v>
      </c>
      <c r="H228" s="2">
        <v>0</v>
      </c>
      <c r="I228" s="2">
        <v>0</v>
      </c>
      <c r="J228" s="2">
        <v>0</v>
      </c>
      <c r="K228" s="2">
        <v>0</v>
      </c>
      <c r="L228" s="2">
        <v>0</v>
      </c>
      <c r="AL228" s="2">
        <v>9</v>
      </c>
      <c r="AM228" s="2">
        <f t="shared" si="55"/>
        <v>0</v>
      </c>
      <c r="AS228" s="41">
        <f t="shared" si="52"/>
        <v>0</v>
      </c>
      <c r="AT228" s="41">
        <f t="shared" si="52"/>
        <v>0</v>
      </c>
      <c r="AU228" s="41">
        <f t="shared" si="52"/>
        <v>0</v>
      </c>
      <c r="AV228" s="41">
        <f t="shared" si="52"/>
        <v>0</v>
      </c>
      <c r="AW228" s="41">
        <f t="shared" si="52"/>
        <v>0</v>
      </c>
      <c r="AX228" s="41">
        <f t="shared" si="52"/>
        <v>0</v>
      </c>
      <c r="AY228" s="41">
        <f t="shared" si="52"/>
        <v>0</v>
      </c>
      <c r="AZ228" s="41">
        <f t="shared" si="52"/>
        <v>0</v>
      </c>
      <c r="BA228" s="41">
        <f t="shared" si="52"/>
        <v>0</v>
      </c>
      <c r="BB228" s="41">
        <f t="shared" si="52"/>
        <v>0</v>
      </c>
      <c r="BC228" s="41">
        <f t="shared" si="53"/>
        <v>0</v>
      </c>
      <c r="BD228" s="41">
        <f t="shared" si="53"/>
        <v>0</v>
      </c>
      <c r="BE228" s="41">
        <f t="shared" si="53"/>
        <v>0</v>
      </c>
      <c r="BF228" s="41">
        <f t="shared" si="53"/>
        <v>0</v>
      </c>
      <c r="BG228" s="41">
        <f t="shared" si="53"/>
        <v>0</v>
      </c>
      <c r="BH228" s="41">
        <f t="shared" si="53"/>
        <v>0</v>
      </c>
      <c r="BI228" s="41">
        <f t="shared" si="53"/>
        <v>0</v>
      </c>
      <c r="BJ228" s="41">
        <f t="shared" si="53"/>
        <v>0</v>
      </c>
      <c r="BK228" s="41">
        <f t="shared" si="53"/>
        <v>0</v>
      </c>
      <c r="BL228" s="41">
        <f t="shared" si="53"/>
        <v>0</v>
      </c>
      <c r="BM228" s="41">
        <f t="shared" si="54"/>
        <v>0</v>
      </c>
      <c r="BN228" s="41">
        <f t="shared" si="54"/>
        <v>0</v>
      </c>
      <c r="BO228" s="41">
        <f t="shared" si="54"/>
        <v>0</v>
      </c>
      <c r="BP228" s="41">
        <f t="shared" si="54"/>
        <v>0</v>
      </c>
      <c r="BQ228" s="41">
        <f t="shared" si="54"/>
        <v>0</v>
      </c>
      <c r="BR228" s="41">
        <f t="shared" si="54"/>
        <v>0</v>
      </c>
      <c r="BS228" s="41">
        <f t="shared" si="54"/>
        <v>0</v>
      </c>
      <c r="BT228" s="41">
        <f t="shared" si="54"/>
        <v>0</v>
      </c>
      <c r="BU228" s="41">
        <f t="shared" si="54"/>
        <v>0</v>
      </c>
      <c r="BV228" s="41">
        <f t="shared" si="54"/>
        <v>0</v>
      </c>
      <c r="BW228" s="41">
        <f t="shared" si="54"/>
        <v>0</v>
      </c>
      <c r="BX228" s="41">
        <f t="shared" si="54"/>
        <v>0</v>
      </c>
      <c r="BY228" s="41">
        <f t="shared" si="54"/>
        <v>0</v>
      </c>
      <c r="BZ228" s="41">
        <f t="shared" si="54"/>
        <v>0</v>
      </c>
      <c r="CA228" s="41">
        <f t="shared" si="54"/>
        <v>0</v>
      </c>
      <c r="CB228" s="44"/>
      <c r="CC228" s="41">
        <f t="shared" si="56"/>
        <v>0</v>
      </c>
      <c r="CD228" s="44">
        <v>9</v>
      </c>
    </row>
    <row r="229" spans="1:82">
      <c r="A229" s="41">
        <v>10</v>
      </c>
      <c r="B229" s="4" t="s">
        <v>56</v>
      </c>
      <c r="C229" s="2">
        <v>0</v>
      </c>
      <c r="D229" s="2">
        <v>0</v>
      </c>
      <c r="E229" s="2">
        <v>0</v>
      </c>
      <c r="F229" s="2">
        <v>0</v>
      </c>
      <c r="G229" s="2">
        <v>0</v>
      </c>
      <c r="H229" s="2">
        <v>0</v>
      </c>
      <c r="I229" s="2">
        <v>0</v>
      </c>
      <c r="J229" s="2">
        <v>0</v>
      </c>
      <c r="K229" s="2">
        <v>0</v>
      </c>
      <c r="L229" s="2">
        <v>0</v>
      </c>
      <c r="AL229" s="2">
        <v>10</v>
      </c>
      <c r="AM229" s="2">
        <f t="shared" si="55"/>
        <v>0</v>
      </c>
      <c r="AS229" s="41">
        <f t="shared" si="52"/>
        <v>0</v>
      </c>
      <c r="AT229" s="41">
        <f t="shared" si="52"/>
        <v>0</v>
      </c>
      <c r="AU229" s="41">
        <f t="shared" si="52"/>
        <v>0</v>
      </c>
      <c r="AV229" s="41">
        <f t="shared" si="52"/>
        <v>0</v>
      </c>
      <c r="AW229" s="41">
        <f t="shared" si="52"/>
        <v>0</v>
      </c>
      <c r="AX229" s="41">
        <f t="shared" si="52"/>
        <v>0</v>
      </c>
      <c r="AY229" s="41">
        <f t="shared" si="52"/>
        <v>0</v>
      </c>
      <c r="AZ229" s="41">
        <f t="shared" si="52"/>
        <v>0</v>
      </c>
      <c r="BA229" s="41">
        <f t="shared" si="52"/>
        <v>0</v>
      </c>
      <c r="BB229" s="41">
        <f t="shared" si="52"/>
        <v>0</v>
      </c>
      <c r="BC229" s="41">
        <f t="shared" si="53"/>
        <v>0</v>
      </c>
      <c r="BD229" s="41">
        <f t="shared" si="53"/>
        <v>0</v>
      </c>
      <c r="BE229" s="41">
        <f t="shared" si="53"/>
        <v>0</v>
      </c>
      <c r="BF229" s="41">
        <f t="shared" si="53"/>
        <v>0</v>
      </c>
      <c r="BG229" s="41">
        <f t="shared" si="53"/>
        <v>0</v>
      </c>
      <c r="BH229" s="41">
        <f t="shared" si="53"/>
        <v>0</v>
      </c>
      <c r="BI229" s="41">
        <f t="shared" si="53"/>
        <v>0</v>
      </c>
      <c r="BJ229" s="41">
        <f t="shared" si="53"/>
        <v>0</v>
      </c>
      <c r="BK229" s="41">
        <f t="shared" si="53"/>
        <v>0</v>
      </c>
      <c r="BL229" s="41">
        <f t="shared" si="53"/>
        <v>0</v>
      </c>
      <c r="BM229" s="41">
        <f t="shared" si="54"/>
        <v>0</v>
      </c>
      <c r="BN229" s="41">
        <f t="shared" si="54"/>
        <v>0</v>
      </c>
      <c r="BO229" s="41">
        <f t="shared" si="54"/>
        <v>0</v>
      </c>
      <c r="BP229" s="41">
        <f t="shared" si="54"/>
        <v>0</v>
      </c>
      <c r="BQ229" s="41">
        <f t="shared" si="54"/>
        <v>0</v>
      </c>
      <c r="BR229" s="41">
        <f t="shared" si="54"/>
        <v>0</v>
      </c>
      <c r="BS229" s="41">
        <f t="shared" si="54"/>
        <v>0</v>
      </c>
      <c r="BT229" s="41">
        <f t="shared" si="54"/>
        <v>0</v>
      </c>
      <c r="BU229" s="41">
        <f t="shared" si="54"/>
        <v>0</v>
      </c>
      <c r="BV229" s="41">
        <f t="shared" si="54"/>
        <v>0</v>
      </c>
      <c r="BW229" s="41">
        <f t="shared" si="54"/>
        <v>0</v>
      </c>
      <c r="BX229" s="41">
        <f t="shared" si="54"/>
        <v>0</v>
      </c>
      <c r="BY229" s="41">
        <f t="shared" si="54"/>
        <v>0</v>
      </c>
      <c r="BZ229" s="41">
        <f t="shared" si="54"/>
        <v>0</v>
      </c>
      <c r="CA229" s="41">
        <f t="shared" si="54"/>
        <v>0</v>
      </c>
      <c r="CB229" s="44"/>
      <c r="CC229" s="41">
        <f t="shared" si="56"/>
        <v>0</v>
      </c>
      <c r="CD229" s="44">
        <v>10</v>
      </c>
    </row>
    <row r="230" spans="1:82">
      <c r="A230" s="41">
        <v>11</v>
      </c>
      <c r="B230" s="4" t="s">
        <v>56</v>
      </c>
      <c r="C230" s="2">
        <v>0</v>
      </c>
      <c r="D230" s="2">
        <v>0</v>
      </c>
      <c r="E230" s="2">
        <v>0</v>
      </c>
      <c r="F230" s="2">
        <v>0</v>
      </c>
      <c r="G230" s="2">
        <v>0</v>
      </c>
      <c r="H230" s="2">
        <v>0</v>
      </c>
      <c r="I230" s="2">
        <v>0</v>
      </c>
      <c r="J230" s="2">
        <v>0</v>
      </c>
      <c r="K230" s="2">
        <v>0</v>
      </c>
      <c r="L230" s="2">
        <v>0</v>
      </c>
      <c r="M230" s="2">
        <v>0</v>
      </c>
      <c r="N230" s="2">
        <v>0</v>
      </c>
      <c r="O230" s="2">
        <v>0</v>
      </c>
      <c r="P230" s="2">
        <v>0</v>
      </c>
      <c r="Q230" s="2">
        <v>0</v>
      </c>
      <c r="R230" s="2">
        <v>0</v>
      </c>
      <c r="S230" s="2">
        <v>0</v>
      </c>
      <c r="T230" s="2">
        <v>0</v>
      </c>
      <c r="U230" s="2">
        <v>0</v>
      </c>
      <c r="V230" s="2">
        <v>0</v>
      </c>
      <c r="W230" s="2"/>
      <c r="X230" s="2"/>
      <c r="Y230" s="2"/>
      <c r="Z230" s="2"/>
      <c r="AA230" s="2"/>
      <c r="AB230" s="2"/>
      <c r="AC230" s="2"/>
      <c r="AD230" s="2"/>
      <c r="AE230" s="2"/>
      <c r="AF230" s="2"/>
      <c r="AG230" s="2"/>
      <c r="AH230" s="2"/>
      <c r="AI230" s="2"/>
      <c r="AJ230" s="2"/>
      <c r="AK230" s="2"/>
      <c r="AL230" s="2">
        <v>11</v>
      </c>
      <c r="AM230" s="2">
        <f t="shared" si="55"/>
        <v>0</v>
      </c>
      <c r="AS230" s="41">
        <f t="shared" si="52"/>
        <v>0</v>
      </c>
      <c r="AT230" s="41">
        <f t="shared" si="52"/>
        <v>0</v>
      </c>
      <c r="AU230" s="41">
        <f t="shared" si="52"/>
        <v>0</v>
      </c>
      <c r="AV230" s="41">
        <f t="shared" si="52"/>
        <v>0</v>
      </c>
      <c r="AW230" s="41">
        <f t="shared" si="52"/>
        <v>0</v>
      </c>
      <c r="AX230" s="41">
        <f t="shared" si="52"/>
        <v>0</v>
      </c>
      <c r="AY230" s="41">
        <f t="shared" si="52"/>
        <v>0</v>
      </c>
      <c r="AZ230" s="41">
        <f t="shared" si="52"/>
        <v>0</v>
      </c>
      <c r="BA230" s="41">
        <f t="shared" si="52"/>
        <v>0</v>
      </c>
      <c r="BB230" s="41">
        <f t="shared" si="52"/>
        <v>0</v>
      </c>
      <c r="BC230" s="41">
        <f t="shared" si="53"/>
        <v>0</v>
      </c>
      <c r="BD230" s="41">
        <f t="shared" si="53"/>
        <v>0</v>
      </c>
      <c r="BE230" s="41">
        <f t="shared" si="53"/>
        <v>0</v>
      </c>
      <c r="BF230" s="41">
        <f t="shared" si="53"/>
        <v>0</v>
      </c>
      <c r="BG230" s="41">
        <f t="shared" si="53"/>
        <v>0</v>
      </c>
      <c r="BH230" s="41">
        <f t="shared" si="53"/>
        <v>0</v>
      </c>
      <c r="BI230" s="41">
        <f t="shared" si="53"/>
        <v>0</v>
      </c>
      <c r="BJ230" s="41">
        <f t="shared" si="53"/>
        <v>0</v>
      </c>
      <c r="BK230" s="41">
        <f t="shared" si="53"/>
        <v>0</v>
      </c>
      <c r="BL230" s="41">
        <f t="shared" si="53"/>
        <v>0</v>
      </c>
      <c r="BM230" s="41">
        <f t="shared" si="54"/>
        <v>0</v>
      </c>
      <c r="BN230" s="41">
        <f t="shared" si="54"/>
        <v>0</v>
      </c>
      <c r="BO230" s="41">
        <f t="shared" si="54"/>
        <v>0</v>
      </c>
      <c r="BP230" s="41">
        <f t="shared" si="54"/>
        <v>0</v>
      </c>
      <c r="BQ230" s="41">
        <f t="shared" si="54"/>
        <v>0</v>
      </c>
      <c r="BR230" s="41">
        <f t="shared" si="54"/>
        <v>0</v>
      </c>
      <c r="BS230" s="41">
        <f t="shared" si="54"/>
        <v>0</v>
      </c>
      <c r="BT230" s="41">
        <f t="shared" si="54"/>
        <v>0</v>
      </c>
      <c r="BU230" s="41">
        <f t="shared" si="54"/>
        <v>0</v>
      </c>
      <c r="BV230" s="41">
        <f t="shared" si="54"/>
        <v>0</v>
      </c>
      <c r="BW230" s="41">
        <f t="shared" si="54"/>
        <v>0</v>
      </c>
      <c r="BX230" s="41">
        <f t="shared" si="54"/>
        <v>0</v>
      </c>
      <c r="BY230" s="41">
        <f t="shared" si="54"/>
        <v>0</v>
      </c>
      <c r="BZ230" s="41">
        <f t="shared" si="54"/>
        <v>0</v>
      </c>
      <c r="CA230" s="41">
        <f t="shared" si="54"/>
        <v>0</v>
      </c>
      <c r="CB230" s="44"/>
      <c r="CC230" s="41">
        <f t="shared" si="56"/>
        <v>0</v>
      </c>
      <c r="CD230" s="44">
        <v>11</v>
      </c>
    </row>
    <row r="231" spans="1:82">
      <c r="A231" s="41">
        <v>12</v>
      </c>
      <c r="B231" s="4" t="s">
        <v>56</v>
      </c>
      <c r="C231" s="2">
        <v>0</v>
      </c>
      <c r="D231" s="2">
        <v>0</v>
      </c>
      <c r="E231" s="2">
        <v>0</v>
      </c>
      <c r="F231" s="2">
        <v>0</v>
      </c>
      <c r="G231" s="2">
        <v>0</v>
      </c>
      <c r="H231" s="2">
        <v>0</v>
      </c>
      <c r="I231" s="2">
        <v>0</v>
      </c>
      <c r="J231" s="2">
        <v>0</v>
      </c>
      <c r="K231" s="2">
        <v>0</v>
      </c>
      <c r="L231" s="2">
        <v>0</v>
      </c>
      <c r="M231" s="2">
        <v>0</v>
      </c>
      <c r="N231" s="2">
        <v>0</v>
      </c>
      <c r="O231" s="2">
        <v>0</v>
      </c>
      <c r="P231" s="2">
        <v>0</v>
      </c>
      <c r="Q231" s="2">
        <v>0</v>
      </c>
      <c r="R231" s="2">
        <v>0</v>
      </c>
      <c r="S231" s="2">
        <v>0</v>
      </c>
      <c r="T231" s="2">
        <v>0</v>
      </c>
      <c r="U231" s="2">
        <v>0</v>
      </c>
      <c r="V231" s="2">
        <v>0</v>
      </c>
      <c r="W231" s="2"/>
      <c r="X231" s="2"/>
      <c r="Y231" s="2"/>
      <c r="Z231" s="2"/>
      <c r="AA231" s="2"/>
      <c r="AB231" s="2"/>
      <c r="AC231" s="2"/>
      <c r="AD231" s="2"/>
      <c r="AE231" s="2"/>
      <c r="AF231" s="2"/>
      <c r="AG231" s="2"/>
      <c r="AH231" s="2"/>
      <c r="AI231" s="2"/>
      <c r="AJ231" s="2"/>
      <c r="AK231" s="2"/>
      <c r="AL231" s="2">
        <v>12</v>
      </c>
      <c r="AM231" s="2">
        <f t="shared" si="55"/>
        <v>0</v>
      </c>
      <c r="AS231" s="41">
        <f t="shared" si="52"/>
        <v>0</v>
      </c>
      <c r="AT231" s="41">
        <f t="shared" si="52"/>
        <v>0</v>
      </c>
      <c r="AU231" s="41">
        <f t="shared" si="52"/>
        <v>0</v>
      </c>
      <c r="AV231" s="41">
        <f t="shared" si="52"/>
        <v>0</v>
      </c>
      <c r="AW231" s="41">
        <f t="shared" si="52"/>
        <v>0</v>
      </c>
      <c r="AX231" s="41">
        <f t="shared" si="52"/>
        <v>0</v>
      </c>
      <c r="AY231" s="41">
        <f t="shared" si="52"/>
        <v>0</v>
      </c>
      <c r="AZ231" s="41">
        <f t="shared" si="52"/>
        <v>0</v>
      </c>
      <c r="BA231" s="41">
        <f t="shared" si="52"/>
        <v>0</v>
      </c>
      <c r="BB231" s="41">
        <f t="shared" si="52"/>
        <v>0</v>
      </c>
      <c r="BC231" s="41">
        <f t="shared" si="53"/>
        <v>0</v>
      </c>
      <c r="BD231" s="41">
        <f t="shared" si="53"/>
        <v>0</v>
      </c>
      <c r="BE231" s="41">
        <f t="shared" si="53"/>
        <v>0</v>
      </c>
      <c r="BF231" s="41">
        <f t="shared" si="53"/>
        <v>0</v>
      </c>
      <c r="BG231" s="41">
        <f t="shared" si="53"/>
        <v>0</v>
      </c>
      <c r="BH231" s="41">
        <f t="shared" si="53"/>
        <v>0</v>
      </c>
      <c r="BI231" s="41">
        <f t="shared" si="53"/>
        <v>0</v>
      </c>
      <c r="BJ231" s="41">
        <f t="shared" si="53"/>
        <v>0</v>
      </c>
      <c r="BK231" s="41">
        <f t="shared" si="53"/>
        <v>0</v>
      </c>
      <c r="BL231" s="41">
        <f t="shared" si="53"/>
        <v>0</v>
      </c>
      <c r="BM231" s="41">
        <f t="shared" si="54"/>
        <v>0</v>
      </c>
      <c r="BN231" s="41">
        <f t="shared" si="54"/>
        <v>0</v>
      </c>
      <c r="BO231" s="41">
        <f t="shared" si="54"/>
        <v>0</v>
      </c>
      <c r="BP231" s="41">
        <f t="shared" si="54"/>
        <v>0</v>
      </c>
      <c r="BQ231" s="41">
        <f t="shared" si="54"/>
        <v>0</v>
      </c>
      <c r="BR231" s="41">
        <f t="shared" si="54"/>
        <v>0</v>
      </c>
      <c r="BS231" s="41">
        <f t="shared" si="54"/>
        <v>0</v>
      </c>
      <c r="BT231" s="41">
        <f t="shared" si="54"/>
        <v>0</v>
      </c>
      <c r="BU231" s="41">
        <f t="shared" si="54"/>
        <v>0</v>
      </c>
      <c r="BV231" s="41">
        <f t="shared" si="54"/>
        <v>0</v>
      </c>
      <c r="BW231" s="41">
        <f t="shared" si="54"/>
        <v>0</v>
      </c>
      <c r="BX231" s="41">
        <f t="shared" si="54"/>
        <v>0</v>
      </c>
      <c r="BY231" s="41">
        <f t="shared" si="54"/>
        <v>0</v>
      </c>
      <c r="BZ231" s="41">
        <f t="shared" si="54"/>
        <v>0</v>
      </c>
      <c r="CA231" s="41">
        <f t="shared" si="54"/>
        <v>0</v>
      </c>
      <c r="CB231" s="44"/>
      <c r="CC231" s="41">
        <f t="shared" si="56"/>
        <v>0</v>
      </c>
      <c r="CD231" s="44">
        <v>12</v>
      </c>
    </row>
    <row r="232" spans="1:82">
      <c r="A232" s="41">
        <v>13</v>
      </c>
      <c r="B232" s="4" t="s">
        <v>56</v>
      </c>
      <c r="C232" s="2">
        <v>0</v>
      </c>
      <c r="D232" s="2">
        <v>0</v>
      </c>
      <c r="E232" s="2">
        <v>0</v>
      </c>
      <c r="F232" s="2">
        <v>0</v>
      </c>
      <c r="G232" s="2">
        <v>0</v>
      </c>
      <c r="H232" s="2">
        <v>0</v>
      </c>
      <c r="I232" s="2">
        <v>0</v>
      </c>
      <c r="J232" s="2">
        <v>0</v>
      </c>
      <c r="K232" s="2">
        <v>0</v>
      </c>
      <c r="L232" s="2">
        <v>0</v>
      </c>
      <c r="M232" s="2">
        <v>0</v>
      </c>
      <c r="N232" s="2">
        <v>0</v>
      </c>
      <c r="O232" s="2">
        <v>0</v>
      </c>
      <c r="P232" s="2">
        <v>0</v>
      </c>
      <c r="Q232" s="2">
        <v>0</v>
      </c>
      <c r="R232" s="2">
        <v>0</v>
      </c>
      <c r="S232" s="2">
        <v>0</v>
      </c>
      <c r="T232" s="2">
        <v>0</v>
      </c>
      <c r="U232" s="2">
        <v>0</v>
      </c>
      <c r="V232" s="2">
        <v>0</v>
      </c>
      <c r="W232" s="2"/>
      <c r="X232" s="2"/>
      <c r="Y232" s="2"/>
      <c r="Z232" s="2"/>
      <c r="AA232" s="2"/>
      <c r="AB232" s="2"/>
      <c r="AC232" s="2"/>
      <c r="AD232" s="2"/>
      <c r="AE232" s="2"/>
      <c r="AF232" s="2"/>
      <c r="AG232" s="2"/>
      <c r="AH232" s="2"/>
      <c r="AI232" s="2"/>
      <c r="AJ232" s="2"/>
      <c r="AK232" s="2"/>
      <c r="AL232" s="2">
        <v>13</v>
      </c>
      <c r="AM232" s="2">
        <f t="shared" si="55"/>
        <v>0</v>
      </c>
      <c r="AS232" s="41">
        <f t="shared" si="52"/>
        <v>0</v>
      </c>
      <c r="AT232" s="41">
        <f t="shared" si="52"/>
        <v>0</v>
      </c>
      <c r="AU232" s="41">
        <f t="shared" si="52"/>
        <v>0</v>
      </c>
      <c r="AV232" s="41">
        <f t="shared" si="52"/>
        <v>0</v>
      </c>
      <c r="AW232" s="41">
        <f t="shared" si="52"/>
        <v>0</v>
      </c>
      <c r="AX232" s="41">
        <f t="shared" si="52"/>
        <v>0</v>
      </c>
      <c r="AY232" s="41">
        <f t="shared" si="52"/>
        <v>0</v>
      </c>
      <c r="AZ232" s="41">
        <f t="shared" si="52"/>
        <v>0</v>
      </c>
      <c r="BA232" s="41">
        <f t="shared" si="52"/>
        <v>0</v>
      </c>
      <c r="BB232" s="41">
        <f t="shared" si="52"/>
        <v>0</v>
      </c>
      <c r="BC232" s="41">
        <f t="shared" si="53"/>
        <v>0</v>
      </c>
      <c r="BD232" s="41">
        <f t="shared" si="53"/>
        <v>0</v>
      </c>
      <c r="BE232" s="41">
        <f t="shared" si="53"/>
        <v>0</v>
      </c>
      <c r="BF232" s="41">
        <f t="shared" si="53"/>
        <v>0</v>
      </c>
      <c r="BG232" s="41">
        <f t="shared" si="53"/>
        <v>0</v>
      </c>
      <c r="BH232" s="41">
        <f t="shared" si="53"/>
        <v>0</v>
      </c>
      <c r="BI232" s="41">
        <f t="shared" si="53"/>
        <v>0</v>
      </c>
      <c r="BJ232" s="41">
        <f t="shared" si="53"/>
        <v>0</v>
      </c>
      <c r="BK232" s="41">
        <f t="shared" si="53"/>
        <v>0</v>
      </c>
      <c r="BL232" s="41">
        <f t="shared" si="53"/>
        <v>0</v>
      </c>
      <c r="BM232" s="41">
        <f t="shared" si="54"/>
        <v>0</v>
      </c>
      <c r="BN232" s="41">
        <f t="shared" si="54"/>
        <v>0</v>
      </c>
      <c r="BO232" s="41">
        <f t="shared" si="54"/>
        <v>0</v>
      </c>
      <c r="BP232" s="41">
        <f t="shared" si="54"/>
        <v>0</v>
      </c>
      <c r="BQ232" s="41">
        <f t="shared" si="54"/>
        <v>0</v>
      </c>
      <c r="BR232" s="41">
        <f t="shared" si="54"/>
        <v>0</v>
      </c>
      <c r="BS232" s="41">
        <f t="shared" si="54"/>
        <v>0</v>
      </c>
      <c r="BT232" s="41">
        <f t="shared" si="54"/>
        <v>0</v>
      </c>
      <c r="BU232" s="41">
        <f t="shared" si="54"/>
        <v>0</v>
      </c>
      <c r="BV232" s="41">
        <f t="shared" si="54"/>
        <v>0</v>
      </c>
      <c r="BW232" s="41">
        <f t="shared" si="54"/>
        <v>0</v>
      </c>
      <c r="BX232" s="41">
        <f t="shared" si="54"/>
        <v>0</v>
      </c>
      <c r="BY232" s="41">
        <f t="shared" si="54"/>
        <v>0</v>
      </c>
      <c r="BZ232" s="41">
        <f t="shared" si="54"/>
        <v>0</v>
      </c>
      <c r="CA232" s="41">
        <f t="shared" si="54"/>
        <v>0</v>
      </c>
      <c r="CB232" s="44"/>
      <c r="CC232" s="41">
        <f t="shared" si="56"/>
        <v>0</v>
      </c>
      <c r="CD232" s="44">
        <v>13</v>
      </c>
    </row>
    <row r="233" spans="1:82">
      <c r="A233" s="41">
        <v>14</v>
      </c>
      <c r="B233" s="4" t="s">
        <v>56</v>
      </c>
      <c r="C233" s="2">
        <v>0</v>
      </c>
      <c r="D233" s="2">
        <v>0</v>
      </c>
      <c r="E233" s="2">
        <v>0</v>
      </c>
      <c r="F233" s="2">
        <v>0</v>
      </c>
      <c r="G233" s="2">
        <v>0</v>
      </c>
      <c r="H233" s="2">
        <v>0</v>
      </c>
      <c r="I233" s="2">
        <v>0</v>
      </c>
      <c r="J233" s="2">
        <v>0</v>
      </c>
      <c r="K233" s="2">
        <v>0</v>
      </c>
      <c r="L233" s="2">
        <v>0</v>
      </c>
      <c r="M233" s="2">
        <v>0</v>
      </c>
      <c r="N233" s="2">
        <v>0</v>
      </c>
      <c r="O233" s="2">
        <v>0</v>
      </c>
      <c r="P233" s="2">
        <v>0</v>
      </c>
      <c r="Q233" s="2">
        <v>0</v>
      </c>
      <c r="R233" s="2">
        <v>0</v>
      </c>
      <c r="S233" s="2">
        <v>0</v>
      </c>
      <c r="T233" s="2">
        <v>0</v>
      </c>
      <c r="U233" s="2">
        <v>0</v>
      </c>
      <c r="V233" s="2">
        <v>0</v>
      </c>
      <c r="W233" s="2"/>
      <c r="X233" s="2"/>
      <c r="Y233" s="2"/>
      <c r="Z233" s="2"/>
      <c r="AA233" s="2"/>
      <c r="AB233" s="2"/>
      <c r="AC233" s="2"/>
      <c r="AD233" s="2"/>
      <c r="AE233" s="2"/>
      <c r="AF233" s="2"/>
      <c r="AG233" s="2"/>
      <c r="AH233" s="2"/>
      <c r="AI233" s="2"/>
      <c r="AJ233" s="2"/>
      <c r="AK233" s="2"/>
      <c r="AL233" s="2">
        <v>14</v>
      </c>
      <c r="AM233" s="2">
        <f t="shared" si="55"/>
        <v>0</v>
      </c>
      <c r="AS233" s="41">
        <f t="shared" si="52"/>
        <v>0</v>
      </c>
      <c r="AT233" s="41">
        <f t="shared" si="52"/>
        <v>0</v>
      </c>
      <c r="AU233" s="41">
        <f t="shared" si="52"/>
        <v>0</v>
      </c>
      <c r="AV233" s="41">
        <f t="shared" si="52"/>
        <v>0</v>
      </c>
      <c r="AW233" s="41">
        <f t="shared" si="52"/>
        <v>0</v>
      </c>
      <c r="AX233" s="41">
        <f t="shared" si="52"/>
        <v>0</v>
      </c>
      <c r="AY233" s="41">
        <f t="shared" si="52"/>
        <v>0</v>
      </c>
      <c r="AZ233" s="41">
        <f t="shared" si="52"/>
        <v>0</v>
      </c>
      <c r="BA233" s="41">
        <f t="shared" si="52"/>
        <v>0</v>
      </c>
      <c r="BB233" s="41">
        <f t="shared" si="52"/>
        <v>0</v>
      </c>
      <c r="BC233" s="41">
        <f t="shared" si="53"/>
        <v>0</v>
      </c>
      <c r="BD233" s="41">
        <f t="shared" si="53"/>
        <v>0</v>
      </c>
      <c r="BE233" s="41">
        <f t="shared" si="53"/>
        <v>0</v>
      </c>
      <c r="BF233" s="41">
        <f t="shared" si="53"/>
        <v>0</v>
      </c>
      <c r="BG233" s="41">
        <f t="shared" si="53"/>
        <v>0</v>
      </c>
      <c r="BH233" s="41">
        <f t="shared" si="53"/>
        <v>0</v>
      </c>
      <c r="BI233" s="41">
        <f t="shared" si="53"/>
        <v>0</v>
      </c>
      <c r="BJ233" s="41">
        <f t="shared" si="53"/>
        <v>0</v>
      </c>
      <c r="BK233" s="41">
        <f t="shared" si="53"/>
        <v>0</v>
      </c>
      <c r="BL233" s="41">
        <f t="shared" si="53"/>
        <v>0</v>
      </c>
      <c r="BM233" s="41">
        <f t="shared" si="54"/>
        <v>0</v>
      </c>
      <c r="BN233" s="41">
        <f t="shared" si="54"/>
        <v>0</v>
      </c>
      <c r="BO233" s="41">
        <f t="shared" si="54"/>
        <v>0</v>
      </c>
      <c r="BP233" s="41">
        <f t="shared" si="54"/>
        <v>0</v>
      </c>
      <c r="BQ233" s="41">
        <f t="shared" si="54"/>
        <v>0</v>
      </c>
      <c r="BR233" s="41">
        <f t="shared" si="54"/>
        <v>0</v>
      </c>
      <c r="BS233" s="41">
        <f t="shared" si="54"/>
        <v>0</v>
      </c>
      <c r="BT233" s="41">
        <f t="shared" si="54"/>
        <v>0</v>
      </c>
      <c r="BU233" s="41">
        <f t="shared" si="54"/>
        <v>0</v>
      </c>
      <c r="BV233" s="41">
        <f t="shared" si="54"/>
        <v>0</v>
      </c>
      <c r="BW233" s="41">
        <f t="shared" si="54"/>
        <v>0</v>
      </c>
      <c r="BX233" s="41">
        <f t="shared" si="54"/>
        <v>0</v>
      </c>
      <c r="BY233" s="41">
        <f t="shared" si="54"/>
        <v>0</v>
      </c>
      <c r="BZ233" s="41">
        <f t="shared" si="54"/>
        <v>0</v>
      </c>
      <c r="CA233" s="41">
        <f t="shared" si="54"/>
        <v>0</v>
      </c>
      <c r="CB233" s="44"/>
      <c r="CC233" s="41">
        <f t="shared" si="56"/>
        <v>0</v>
      </c>
      <c r="CD233" s="44">
        <v>14</v>
      </c>
    </row>
    <row r="234" spans="1:82">
      <c r="A234" s="41">
        <v>15</v>
      </c>
      <c r="B234" s="4" t="s">
        <v>56</v>
      </c>
      <c r="C234" s="2">
        <v>0</v>
      </c>
      <c r="D234" s="2">
        <v>0</v>
      </c>
      <c r="E234" s="2">
        <v>0</v>
      </c>
      <c r="F234" s="2">
        <v>0</v>
      </c>
      <c r="G234" s="2">
        <v>0</v>
      </c>
      <c r="H234" s="2">
        <v>0</v>
      </c>
      <c r="I234" s="2">
        <v>0</v>
      </c>
      <c r="J234" s="2">
        <v>0</v>
      </c>
      <c r="K234" s="2">
        <v>0</v>
      </c>
      <c r="L234" s="2">
        <v>0</v>
      </c>
      <c r="M234" s="2">
        <v>0</v>
      </c>
      <c r="N234" s="2">
        <v>0</v>
      </c>
      <c r="O234" s="2">
        <v>0</v>
      </c>
      <c r="P234" s="2">
        <v>0</v>
      </c>
      <c r="Q234" s="2">
        <v>0</v>
      </c>
      <c r="R234" s="2">
        <v>0</v>
      </c>
      <c r="S234" s="2">
        <v>0</v>
      </c>
      <c r="T234" s="2">
        <v>0</v>
      </c>
      <c r="U234" s="2">
        <v>0</v>
      </c>
      <c r="V234" s="2">
        <v>0</v>
      </c>
      <c r="W234" s="2"/>
      <c r="X234" s="2"/>
      <c r="Y234" s="2"/>
      <c r="Z234" s="2"/>
      <c r="AA234" s="2"/>
      <c r="AB234" s="2"/>
      <c r="AC234" s="2"/>
      <c r="AD234" s="2"/>
      <c r="AE234" s="2"/>
      <c r="AF234" s="2"/>
      <c r="AG234" s="2"/>
      <c r="AH234" s="2"/>
      <c r="AI234" s="2"/>
      <c r="AJ234" s="2"/>
      <c r="AK234" s="2"/>
      <c r="AL234" s="2">
        <v>15</v>
      </c>
      <c r="AM234" s="2">
        <f t="shared" si="55"/>
        <v>0</v>
      </c>
      <c r="AS234" s="41">
        <f t="shared" si="52"/>
        <v>0</v>
      </c>
      <c r="AT234" s="41">
        <f t="shared" si="52"/>
        <v>0</v>
      </c>
      <c r="AU234" s="41">
        <f t="shared" si="52"/>
        <v>0</v>
      </c>
      <c r="AV234" s="41">
        <f t="shared" si="52"/>
        <v>0</v>
      </c>
      <c r="AW234" s="41">
        <f t="shared" si="52"/>
        <v>0</v>
      </c>
      <c r="AX234" s="41">
        <f t="shared" si="52"/>
        <v>0</v>
      </c>
      <c r="AY234" s="41">
        <f t="shared" si="52"/>
        <v>0</v>
      </c>
      <c r="AZ234" s="41">
        <f t="shared" si="52"/>
        <v>0</v>
      </c>
      <c r="BA234" s="41">
        <f t="shared" si="52"/>
        <v>0</v>
      </c>
      <c r="BB234" s="41">
        <f t="shared" si="52"/>
        <v>0</v>
      </c>
      <c r="BC234" s="41">
        <f t="shared" si="53"/>
        <v>0</v>
      </c>
      <c r="BD234" s="41">
        <f t="shared" si="53"/>
        <v>0</v>
      </c>
      <c r="BE234" s="41">
        <f t="shared" si="53"/>
        <v>0</v>
      </c>
      <c r="BF234" s="41">
        <f t="shared" si="53"/>
        <v>0</v>
      </c>
      <c r="BG234" s="41">
        <f t="shared" si="53"/>
        <v>0</v>
      </c>
      <c r="BH234" s="41">
        <f t="shared" si="53"/>
        <v>0</v>
      </c>
      <c r="BI234" s="41">
        <f t="shared" si="53"/>
        <v>0</v>
      </c>
      <c r="BJ234" s="41">
        <f t="shared" si="53"/>
        <v>0</v>
      </c>
      <c r="BK234" s="41">
        <f t="shared" si="53"/>
        <v>0</v>
      </c>
      <c r="BL234" s="41">
        <f t="shared" si="53"/>
        <v>0</v>
      </c>
      <c r="BM234" s="41">
        <f t="shared" si="54"/>
        <v>0</v>
      </c>
      <c r="BN234" s="41">
        <f t="shared" si="54"/>
        <v>0</v>
      </c>
      <c r="BO234" s="41">
        <f t="shared" si="54"/>
        <v>0</v>
      </c>
      <c r="BP234" s="41">
        <f t="shared" si="54"/>
        <v>0</v>
      </c>
      <c r="BQ234" s="41">
        <f t="shared" si="54"/>
        <v>0</v>
      </c>
      <c r="BR234" s="41">
        <f t="shared" si="54"/>
        <v>0</v>
      </c>
      <c r="BS234" s="41">
        <f t="shared" si="54"/>
        <v>0</v>
      </c>
      <c r="BT234" s="41">
        <f t="shared" si="54"/>
        <v>0</v>
      </c>
      <c r="BU234" s="41">
        <f t="shared" si="54"/>
        <v>0</v>
      </c>
      <c r="BV234" s="41">
        <f t="shared" si="54"/>
        <v>0</v>
      </c>
      <c r="BW234" s="41">
        <f t="shared" si="54"/>
        <v>0</v>
      </c>
      <c r="BX234" s="41">
        <f t="shared" si="54"/>
        <v>0</v>
      </c>
      <c r="BY234" s="41">
        <f t="shared" si="54"/>
        <v>0</v>
      </c>
      <c r="BZ234" s="41">
        <f t="shared" si="54"/>
        <v>0</v>
      </c>
      <c r="CA234" s="41">
        <f t="shared" si="54"/>
        <v>0</v>
      </c>
      <c r="CB234" s="44"/>
      <c r="CC234" s="41">
        <f t="shared" si="56"/>
        <v>0</v>
      </c>
      <c r="CD234" s="44">
        <v>15</v>
      </c>
    </row>
    <row r="235" spans="1:82">
      <c r="A235" s="41">
        <v>16</v>
      </c>
      <c r="B235" s="4" t="s">
        <v>56</v>
      </c>
      <c r="C235" s="2">
        <v>0</v>
      </c>
      <c r="D235" s="2">
        <v>0</v>
      </c>
      <c r="E235" s="2">
        <v>0</v>
      </c>
      <c r="F235" s="2">
        <v>0</v>
      </c>
      <c r="G235" s="2">
        <v>0</v>
      </c>
      <c r="H235" s="2">
        <v>0</v>
      </c>
      <c r="I235" s="2">
        <v>0</v>
      </c>
      <c r="J235" s="2">
        <v>0</v>
      </c>
      <c r="K235" s="2">
        <v>0</v>
      </c>
      <c r="L235" s="2">
        <v>0</v>
      </c>
      <c r="M235" s="2">
        <v>0</v>
      </c>
      <c r="N235" s="2">
        <v>0</v>
      </c>
      <c r="O235" s="2">
        <v>0</v>
      </c>
      <c r="P235" s="2">
        <v>0</v>
      </c>
      <c r="Q235" s="2">
        <v>0</v>
      </c>
      <c r="R235" s="2">
        <v>0</v>
      </c>
      <c r="S235" s="2">
        <v>0</v>
      </c>
      <c r="T235" s="2">
        <v>0</v>
      </c>
      <c r="U235" s="2">
        <v>0</v>
      </c>
      <c r="V235" s="2">
        <v>0</v>
      </c>
      <c r="W235" s="2"/>
      <c r="X235" s="2"/>
      <c r="Y235" s="2"/>
      <c r="Z235" s="2"/>
      <c r="AA235" s="2"/>
      <c r="AB235" s="2"/>
      <c r="AC235" s="2"/>
      <c r="AD235" s="2"/>
      <c r="AE235" s="2"/>
      <c r="AF235" s="2"/>
      <c r="AG235" s="2"/>
      <c r="AH235" s="2"/>
      <c r="AI235" s="2"/>
      <c r="AJ235" s="2"/>
      <c r="AK235" s="2"/>
      <c r="AL235" s="2">
        <v>16</v>
      </c>
      <c r="AM235" s="2">
        <f t="shared" si="55"/>
        <v>0</v>
      </c>
      <c r="AS235" s="41">
        <f t="shared" ref="AS235:BB244" si="57">IF(C235=0,0,C235*(INDEX($E$14:$E$48,C$135,1)-$E29))</f>
        <v>0</v>
      </c>
      <c r="AT235" s="41">
        <f t="shared" si="57"/>
        <v>0</v>
      </c>
      <c r="AU235" s="41">
        <f t="shared" si="57"/>
        <v>0</v>
      </c>
      <c r="AV235" s="41">
        <f t="shared" si="57"/>
        <v>0</v>
      </c>
      <c r="AW235" s="41">
        <f t="shared" si="57"/>
        <v>0</v>
      </c>
      <c r="AX235" s="41">
        <f t="shared" si="57"/>
        <v>0</v>
      </c>
      <c r="AY235" s="41">
        <f t="shared" si="57"/>
        <v>0</v>
      </c>
      <c r="AZ235" s="41">
        <f t="shared" si="57"/>
        <v>0</v>
      </c>
      <c r="BA235" s="41">
        <f t="shared" si="57"/>
        <v>0</v>
      </c>
      <c r="BB235" s="41">
        <f t="shared" si="57"/>
        <v>0</v>
      </c>
      <c r="BC235" s="41">
        <f t="shared" ref="BC235:BL244" si="58">IF(M235=0,0,M235*(INDEX($E$14:$E$48,M$135,1)-$E29))</f>
        <v>0</v>
      </c>
      <c r="BD235" s="41">
        <f t="shared" si="58"/>
        <v>0</v>
      </c>
      <c r="BE235" s="41">
        <f t="shared" si="58"/>
        <v>0</v>
      </c>
      <c r="BF235" s="41">
        <f t="shared" si="58"/>
        <v>0</v>
      </c>
      <c r="BG235" s="41">
        <f t="shared" si="58"/>
        <v>0</v>
      </c>
      <c r="BH235" s="41">
        <f t="shared" si="58"/>
        <v>0</v>
      </c>
      <c r="BI235" s="41">
        <f t="shared" si="58"/>
        <v>0</v>
      </c>
      <c r="BJ235" s="41">
        <f t="shared" si="58"/>
        <v>0</v>
      </c>
      <c r="BK235" s="41">
        <f t="shared" si="58"/>
        <v>0</v>
      </c>
      <c r="BL235" s="41">
        <f t="shared" si="58"/>
        <v>0</v>
      </c>
      <c r="BM235" s="41">
        <f t="shared" ref="BM235:BX244" si="59">IF(W235=0,0,W235*(INDEX($E$14:$E$48,W$135,1)-$E29))</f>
        <v>0</v>
      </c>
      <c r="BN235" s="41">
        <f t="shared" si="59"/>
        <v>0</v>
      </c>
      <c r="BO235" s="41">
        <f t="shared" si="59"/>
        <v>0</v>
      </c>
      <c r="BP235" s="41">
        <f t="shared" si="59"/>
        <v>0</v>
      </c>
      <c r="BQ235" s="41">
        <f t="shared" si="59"/>
        <v>0</v>
      </c>
      <c r="BR235" s="41">
        <f t="shared" si="59"/>
        <v>0</v>
      </c>
      <c r="BS235" s="41">
        <f t="shared" si="59"/>
        <v>0</v>
      </c>
      <c r="BT235" s="41">
        <f t="shared" si="59"/>
        <v>0</v>
      </c>
      <c r="BU235" s="41">
        <f t="shared" si="59"/>
        <v>0</v>
      </c>
      <c r="BV235" s="41">
        <f t="shared" si="59"/>
        <v>0</v>
      </c>
      <c r="BW235" s="41">
        <f t="shared" si="59"/>
        <v>0</v>
      </c>
      <c r="BX235" s="41">
        <f t="shared" si="59"/>
        <v>0</v>
      </c>
      <c r="BY235" s="41">
        <f>IF(AI235=0,0,AI235*(INDEX($E$14:$E$48,AI$135,1)-$E29))</f>
        <v>0</v>
      </c>
      <c r="BZ235" s="41">
        <f>IF(AJ235=0,0,AJ235*(INDEX($E$14:$E$48,AJ$135,1)-$E29))</f>
        <v>0</v>
      </c>
      <c r="CA235" s="41">
        <f>IF(AK235=0,0,AK235*(INDEX($E$14:$E$48,AK$135,1)-$E29))</f>
        <v>0</v>
      </c>
      <c r="CB235" s="44"/>
      <c r="CC235" s="41">
        <f t="shared" si="56"/>
        <v>0</v>
      </c>
      <c r="CD235" s="44">
        <v>16</v>
      </c>
    </row>
    <row r="236" spans="1:82">
      <c r="A236" s="41">
        <v>17</v>
      </c>
      <c r="B236" s="4" t="s">
        <v>56</v>
      </c>
      <c r="C236" s="2">
        <v>0</v>
      </c>
      <c r="D236" s="2">
        <v>0</v>
      </c>
      <c r="E236" s="2">
        <v>0</v>
      </c>
      <c r="F236" s="2">
        <v>0</v>
      </c>
      <c r="G236" s="2">
        <v>0</v>
      </c>
      <c r="H236" s="2">
        <v>0</v>
      </c>
      <c r="I236" s="2">
        <v>0</v>
      </c>
      <c r="J236" s="2">
        <v>0</v>
      </c>
      <c r="K236" s="2">
        <v>0</v>
      </c>
      <c r="L236" s="2">
        <v>0</v>
      </c>
      <c r="M236" s="2">
        <v>0</v>
      </c>
      <c r="N236" s="2">
        <v>0</v>
      </c>
      <c r="O236" s="2">
        <v>0</v>
      </c>
      <c r="P236" s="2">
        <v>0</v>
      </c>
      <c r="Q236" s="2">
        <v>0</v>
      </c>
      <c r="R236" s="2">
        <v>0</v>
      </c>
      <c r="S236" s="2">
        <v>0</v>
      </c>
      <c r="T236" s="2">
        <v>0</v>
      </c>
      <c r="U236" s="2">
        <v>0</v>
      </c>
      <c r="V236" s="2">
        <v>0</v>
      </c>
      <c r="W236" s="2"/>
      <c r="X236" s="2"/>
      <c r="Y236" s="2"/>
      <c r="Z236" s="2"/>
      <c r="AA236" s="2"/>
      <c r="AB236" s="2"/>
      <c r="AC236" s="2"/>
      <c r="AD236" s="2"/>
      <c r="AE236" s="2"/>
      <c r="AF236" s="2"/>
      <c r="AG236" s="2"/>
      <c r="AH236" s="2"/>
      <c r="AI236" s="2"/>
      <c r="AJ236" s="2"/>
      <c r="AK236" s="2"/>
      <c r="AL236" s="2">
        <v>17</v>
      </c>
      <c r="AM236" s="2">
        <f t="shared" si="55"/>
        <v>0</v>
      </c>
      <c r="AS236" s="41">
        <f t="shared" si="57"/>
        <v>0</v>
      </c>
      <c r="AT236" s="41">
        <f t="shared" si="57"/>
        <v>0</v>
      </c>
      <c r="AU236" s="41">
        <f t="shared" si="57"/>
        <v>0</v>
      </c>
      <c r="AV236" s="41">
        <f t="shared" si="57"/>
        <v>0</v>
      </c>
      <c r="AW236" s="41">
        <f t="shared" si="57"/>
        <v>0</v>
      </c>
      <c r="AX236" s="41">
        <f t="shared" si="57"/>
        <v>0</v>
      </c>
      <c r="AY236" s="41">
        <f t="shared" si="57"/>
        <v>0</v>
      </c>
      <c r="AZ236" s="41">
        <f t="shared" si="57"/>
        <v>0</v>
      </c>
      <c r="BA236" s="41">
        <f t="shared" si="57"/>
        <v>0</v>
      </c>
      <c r="BB236" s="41">
        <f t="shared" si="57"/>
        <v>0</v>
      </c>
      <c r="BC236" s="41">
        <f t="shared" si="58"/>
        <v>0</v>
      </c>
      <c r="BD236" s="41">
        <f t="shared" si="58"/>
        <v>0</v>
      </c>
      <c r="BE236" s="41">
        <f t="shared" si="58"/>
        <v>0</v>
      </c>
      <c r="BF236" s="41">
        <f t="shared" si="58"/>
        <v>0</v>
      </c>
      <c r="BG236" s="41">
        <f t="shared" si="58"/>
        <v>0</v>
      </c>
      <c r="BH236" s="41">
        <f t="shared" si="58"/>
        <v>0</v>
      </c>
      <c r="BI236" s="41">
        <f t="shared" si="58"/>
        <v>0</v>
      </c>
      <c r="BJ236" s="41">
        <f t="shared" si="58"/>
        <v>0</v>
      </c>
      <c r="BK236" s="41">
        <f t="shared" si="58"/>
        <v>0</v>
      </c>
      <c r="BL236" s="41">
        <f t="shared" si="58"/>
        <v>0</v>
      </c>
      <c r="BM236" s="41">
        <f t="shared" si="59"/>
        <v>0</v>
      </c>
      <c r="BN236" s="41">
        <f t="shared" si="59"/>
        <v>0</v>
      </c>
      <c r="BO236" s="41">
        <f t="shared" si="59"/>
        <v>0</v>
      </c>
      <c r="BP236" s="41">
        <f t="shared" si="59"/>
        <v>0</v>
      </c>
      <c r="BQ236" s="41">
        <f t="shared" si="59"/>
        <v>0</v>
      </c>
      <c r="BR236" s="41">
        <f t="shared" si="59"/>
        <v>0</v>
      </c>
      <c r="BS236" s="41">
        <f t="shared" si="59"/>
        <v>0</v>
      </c>
      <c r="BT236" s="41">
        <f t="shared" si="59"/>
        <v>0</v>
      </c>
      <c r="BU236" s="41">
        <f t="shared" si="59"/>
        <v>0</v>
      </c>
      <c r="BV236" s="41">
        <f t="shared" si="59"/>
        <v>0</v>
      </c>
      <c r="BW236" s="41">
        <f t="shared" si="59"/>
        <v>0</v>
      </c>
      <c r="BX236" s="41">
        <f t="shared" si="59"/>
        <v>0</v>
      </c>
      <c r="BY236" s="41">
        <f t="shared" ref="BY236:CA254" si="60">IF(AI236=0,0,AI236*(INDEX($E$14:$E$48,AI$135,1)-$E30))</f>
        <v>0</v>
      </c>
      <c r="BZ236" s="41">
        <f t="shared" si="60"/>
        <v>0</v>
      </c>
      <c r="CA236" s="41">
        <f t="shared" si="60"/>
        <v>0</v>
      </c>
      <c r="CB236" s="44"/>
      <c r="CC236" s="41">
        <f t="shared" si="56"/>
        <v>0</v>
      </c>
      <c r="CD236" s="44">
        <v>17</v>
      </c>
    </row>
    <row r="237" spans="1:82">
      <c r="A237" s="41">
        <v>18</v>
      </c>
      <c r="B237" s="4" t="s">
        <v>56</v>
      </c>
      <c r="C237" s="2">
        <v>0</v>
      </c>
      <c r="D237" s="2">
        <v>0</v>
      </c>
      <c r="E237" s="2">
        <v>0</v>
      </c>
      <c r="F237" s="2">
        <v>0</v>
      </c>
      <c r="G237" s="2">
        <v>0</v>
      </c>
      <c r="H237" s="2">
        <v>0</v>
      </c>
      <c r="I237" s="2">
        <v>0</v>
      </c>
      <c r="J237" s="2">
        <v>0</v>
      </c>
      <c r="K237" s="2">
        <v>0</v>
      </c>
      <c r="L237" s="2">
        <v>0</v>
      </c>
      <c r="M237" s="2">
        <v>0</v>
      </c>
      <c r="N237" s="2">
        <v>0</v>
      </c>
      <c r="O237" s="2">
        <v>0</v>
      </c>
      <c r="P237" s="2">
        <v>0</v>
      </c>
      <c r="Q237" s="2">
        <v>0</v>
      </c>
      <c r="R237" s="2">
        <v>0</v>
      </c>
      <c r="S237" s="2">
        <v>0</v>
      </c>
      <c r="T237" s="2">
        <v>0</v>
      </c>
      <c r="U237" s="2">
        <v>0</v>
      </c>
      <c r="V237" s="2">
        <v>0</v>
      </c>
      <c r="W237" s="2"/>
      <c r="X237" s="2"/>
      <c r="Y237" s="2"/>
      <c r="Z237" s="2"/>
      <c r="AA237" s="2"/>
      <c r="AB237" s="2"/>
      <c r="AC237" s="2"/>
      <c r="AD237" s="2"/>
      <c r="AE237" s="2"/>
      <c r="AF237" s="2"/>
      <c r="AG237" s="2"/>
      <c r="AH237" s="2"/>
      <c r="AI237" s="2"/>
      <c r="AJ237" s="2"/>
      <c r="AK237" s="2"/>
      <c r="AL237" s="2">
        <v>18</v>
      </c>
      <c r="AM237" s="2">
        <f t="shared" ref="AM237:AM252" si="61">SUM(C237:AK237)</f>
        <v>0</v>
      </c>
      <c r="AS237" s="41">
        <f t="shared" si="57"/>
        <v>0</v>
      </c>
      <c r="AT237" s="41">
        <f t="shared" si="57"/>
        <v>0</v>
      </c>
      <c r="AU237" s="41">
        <f t="shared" si="57"/>
        <v>0</v>
      </c>
      <c r="AV237" s="41">
        <f t="shared" si="57"/>
        <v>0</v>
      </c>
      <c r="AW237" s="41">
        <f t="shared" si="57"/>
        <v>0</v>
      </c>
      <c r="AX237" s="41">
        <f t="shared" si="57"/>
        <v>0</v>
      </c>
      <c r="AY237" s="41">
        <f t="shared" si="57"/>
        <v>0</v>
      </c>
      <c r="AZ237" s="41">
        <f t="shared" si="57"/>
        <v>0</v>
      </c>
      <c r="BA237" s="41">
        <f t="shared" si="57"/>
        <v>0</v>
      </c>
      <c r="BB237" s="41">
        <f t="shared" si="57"/>
        <v>0</v>
      </c>
      <c r="BC237" s="41">
        <f t="shared" si="58"/>
        <v>0</v>
      </c>
      <c r="BD237" s="41">
        <f t="shared" si="58"/>
        <v>0</v>
      </c>
      <c r="BE237" s="41">
        <f t="shared" si="58"/>
        <v>0</v>
      </c>
      <c r="BF237" s="41">
        <f t="shared" si="58"/>
        <v>0</v>
      </c>
      <c r="BG237" s="41">
        <f t="shared" si="58"/>
        <v>0</v>
      </c>
      <c r="BH237" s="41">
        <f t="shared" si="58"/>
        <v>0</v>
      </c>
      <c r="BI237" s="41">
        <f t="shared" si="58"/>
        <v>0</v>
      </c>
      <c r="BJ237" s="41">
        <f t="shared" si="58"/>
        <v>0</v>
      </c>
      <c r="BK237" s="41">
        <f t="shared" si="58"/>
        <v>0</v>
      </c>
      <c r="BL237" s="41">
        <f t="shared" si="58"/>
        <v>0</v>
      </c>
      <c r="BM237" s="41">
        <f t="shared" si="59"/>
        <v>0</v>
      </c>
      <c r="BN237" s="41">
        <f t="shared" si="59"/>
        <v>0</v>
      </c>
      <c r="BO237" s="41">
        <f t="shared" si="59"/>
        <v>0</v>
      </c>
      <c r="BP237" s="41">
        <f t="shared" si="59"/>
        <v>0</v>
      </c>
      <c r="BQ237" s="41">
        <f t="shared" si="59"/>
        <v>0</v>
      </c>
      <c r="BR237" s="41">
        <f t="shared" si="59"/>
        <v>0</v>
      </c>
      <c r="BS237" s="41">
        <f t="shared" si="59"/>
        <v>0</v>
      </c>
      <c r="BT237" s="41">
        <f t="shared" si="59"/>
        <v>0</v>
      </c>
      <c r="BU237" s="41">
        <f t="shared" si="59"/>
        <v>0</v>
      </c>
      <c r="BV237" s="41">
        <f t="shared" si="59"/>
        <v>0</v>
      </c>
      <c r="BW237" s="41">
        <f t="shared" si="59"/>
        <v>0</v>
      </c>
      <c r="BX237" s="41">
        <f t="shared" si="59"/>
        <v>0</v>
      </c>
      <c r="BY237" s="41">
        <f t="shared" si="60"/>
        <v>0</v>
      </c>
      <c r="BZ237" s="41">
        <f t="shared" si="60"/>
        <v>0</v>
      </c>
      <c r="CA237" s="41">
        <f t="shared" si="60"/>
        <v>0</v>
      </c>
      <c r="CB237" s="44"/>
      <c r="CC237" s="41">
        <f t="shared" ref="CC237:CC252" si="62">SUM(AS237:CA237)</f>
        <v>0</v>
      </c>
      <c r="CD237" s="44">
        <v>18</v>
      </c>
    </row>
    <row r="238" spans="1:82">
      <c r="A238" s="41">
        <v>19</v>
      </c>
      <c r="B238" s="4" t="s">
        <v>56</v>
      </c>
      <c r="C238" s="2">
        <v>0</v>
      </c>
      <c r="D238" s="2">
        <v>0</v>
      </c>
      <c r="E238" s="2">
        <v>0</v>
      </c>
      <c r="F238" s="2">
        <v>0</v>
      </c>
      <c r="G238" s="2">
        <v>0</v>
      </c>
      <c r="H238" s="2">
        <v>0</v>
      </c>
      <c r="I238" s="2">
        <v>0</v>
      </c>
      <c r="J238" s="2">
        <v>0</v>
      </c>
      <c r="K238" s="2">
        <v>0</v>
      </c>
      <c r="L238" s="2">
        <v>0</v>
      </c>
      <c r="M238" s="2">
        <v>0</v>
      </c>
      <c r="N238" s="2">
        <v>0</v>
      </c>
      <c r="O238" s="2">
        <v>0</v>
      </c>
      <c r="P238" s="2">
        <v>0</v>
      </c>
      <c r="Q238" s="2">
        <v>0</v>
      </c>
      <c r="R238" s="2">
        <v>0</v>
      </c>
      <c r="S238" s="2">
        <v>0</v>
      </c>
      <c r="T238" s="2">
        <v>0</v>
      </c>
      <c r="U238" s="2">
        <v>0</v>
      </c>
      <c r="V238" s="2">
        <v>0</v>
      </c>
      <c r="W238" s="2"/>
      <c r="X238" s="2"/>
      <c r="Y238" s="2"/>
      <c r="Z238" s="2"/>
      <c r="AA238" s="2"/>
      <c r="AB238" s="2"/>
      <c r="AC238" s="2"/>
      <c r="AD238" s="2"/>
      <c r="AE238" s="2"/>
      <c r="AF238" s="2"/>
      <c r="AG238" s="2"/>
      <c r="AH238" s="2"/>
      <c r="AI238" s="2"/>
      <c r="AJ238" s="2"/>
      <c r="AK238" s="2"/>
      <c r="AL238" s="2">
        <v>19</v>
      </c>
      <c r="AM238" s="2">
        <f t="shared" si="61"/>
        <v>0</v>
      </c>
      <c r="AS238" s="41">
        <f t="shared" si="57"/>
        <v>0</v>
      </c>
      <c r="AT238" s="41">
        <f t="shared" si="57"/>
        <v>0</v>
      </c>
      <c r="AU238" s="41">
        <f t="shared" si="57"/>
        <v>0</v>
      </c>
      <c r="AV238" s="41">
        <f t="shared" si="57"/>
        <v>0</v>
      </c>
      <c r="AW238" s="41">
        <f t="shared" si="57"/>
        <v>0</v>
      </c>
      <c r="AX238" s="41">
        <f t="shared" si="57"/>
        <v>0</v>
      </c>
      <c r="AY238" s="41">
        <f t="shared" si="57"/>
        <v>0</v>
      </c>
      <c r="AZ238" s="41">
        <f t="shared" si="57"/>
        <v>0</v>
      </c>
      <c r="BA238" s="41">
        <f t="shared" si="57"/>
        <v>0</v>
      </c>
      <c r="BB238" s="41">
        <f t="shared" si="57"/>
        <v>0</v>
      </c>
      <c r="BC238" s="41">
        <f t="shared" si="58"/>
        <v>0</v>
      </c>
      <c r="BD238" s="41">
        <f t="shared" si="58"/>
        <v>0</v>
      </c>
      <c r="BE238" s="41">
        <f t="shared" si="58"/>
        <v>0</v>
      </c>
      <c r="BF238" s="41">
        <f t="shared" si="58"/>
        <v>0</v>
      </c>
      <c r="BG238" s="41">
        <f t="shared" si="58"/>
        <v>0</v>
      </c>
      <c r="BH238" s="41">
        <f t="shared" si="58"/>
        <v>0</v>
      </c>
      <c r="BI238" s="41">
        <f t="shared" si="58"/>
        <v>0</v>
      </c>
      <c r="BJ238" s="41">
        <f t="shared" si="58"/>
        <v>0</v>
      </c>
      <c r="BK238" s="41">
        <f t="shared" si="58"/>
        <v>0</v>
      </c>
      <c r="BL238" s="41">
        <f t="shared" si="58"/>
        <v>0</v>
      </c>
      <c r="BM238" s="41">
        <f t="shared" si="59"/>
        <v>0</v>
      </c>
      <c r="BN238" s="41">
        <f t="shared" si="59"/>
        <v>0</v>
      </c>
      <c r="BO238" s="41">
        <f t="shared" si="59"/>
        <v>0</v>
      </c>
      <c r="BP238" s="41">
        <f t="shared" si="59"/>
        <v>0</v>
      </c>
      <c r="BQ238" s="41">
        <f t="shared" si="59"/>
        <v>0</v>
      </c>
      <c r="BR238" s="41">
        <f t="shared" si="59"/>
        <v>0</v>
      </c>
      <c r="BS238" s="41">
        <f t="shared" si="59"/>
        <v>0</v>
      </c>
      <c r="BT238" s="41">
        <f t="shared" si="59"/>
        <v>0</v>
      </c>
      <c r="BU238" s="41">
        <f t="shared" si="59"/>
        <v>0</v>
      </c>
      <c r="BV238" s="41">
        <f t="shared" si="59"/>
        <v>0</v>
      </c>
      <c r="BW238" s="41">
        <f t="shared" si="59"/>
        <v>0</v>
      </c>
      <c r="BX238" s="41">
        <f t="shared" si="59"/>
        <v>0</v>
      </c>
      <c r="BY238" s="41">
        <f t="shared" si="60"/>
        <v>0</v>
      </c>
      <c r="BZ238" s="41">
        <f t="shared" si="60"/>
        <v>0</v>
      </c>
      <c r="CA238" s="41">
        <f t="shared" si="60"/>
        <v>0</v>
      </c>
      <c r="CB238" s="44"/>
      <c r="CC238" s="41">
        <f t="shared" si="62"/>
        <v>0</v>
      </c>
      <c r="CD238" s="44">
        <v>19</v>
      </c>
    </row>
    <row r="239" spans="1:82">
      <c r="A239" s="41">
        <v>20</v>
      </c>
      <c r="B239" s="4" t="s">
        <v>56</v>
      </c>
      <c r="C239" s="2">
        <v>0</v>
      </c>
      <c r="D239" s="2">
        <v>0</v>
      </c>
      <c r="E239" s="2">
        <v>0</v>
      </c>
      <c r="F239" s="2">
        <v>0</v>
      </c>
      <c r="G239" s="2">
        <v>0</v>
      </c>
      <c r="H239" s="2">
        <v>0</v>
      </c>
      <c r="I239" s="2">
        <v>0</v>
      </c>
      <c r="J239" s="2">
        <v>0</v>
      </c>
      <c r="K239" s="2">
        <v>0</v>
      </c>
      <c r="L239" s="2">
        <v>0</v>
      </c>
      <c r="M239" s="2">
        <v>0</v>
      </c>
      <c r="N239" s="2">
        <v>0</v>
      </c>
      <c r="O239" s="2">
        <v>0</v>
      </c>
      <c r="P239" s="2">
        <v>0</v>
      </c>
      <c r="Q239" s="2">
        <v>0</v>
      </c>
      <c r="R239" s="2">
        <v>0</v>
      </c>
      <c r="S239" s="2">
        <v>0</v>
      </c>
      <c r="T239" s="2">
        <v>0</v>
      </c>
      <c r="U239" s="2">
        <v>0</v>
      </c>
      <c r="V239" s="2">
        <v>0</v>
      </c>
      <c r="W239" s="2"/>
      <c r="X239" s="2"/>
      <c r="Y239" s="2"/>
      <c r="Z239" s="2"/>
      <c r="AA239" s="2"/>
      <c r="AB239" s="2"/>
      <c r="AC239" s="2"/>
      <c r="AD239" s="2"/>
      <c r="AE239" s="2"/>
      <c r="AF239" s="2"/>
      <c r="AG239" s="2"/>
      <c r="AH239" s="2"/>
      <c r="AI239" s="2"/>
      <c r="AJ239" s="2"/>
      <c r="AK239" s="2"/>
      <c r="AL239" s="2">
        <v>20</v>
      </c>
      <c r="AM239" s="2">
        <f t="shared" si="61"/>
        <v>0</v>
      </c>
      <c r="AS239" s="41">
        <f t="shared" si="57"/>
        <v>0</v>
      </c>
      <c r="AT239" s="41">
        <f t="shared" si="57"/>
        <v>0</v>
      </c>
      <c r="AU239" s="41">
        <f t="shared" si="57"/>
        <v>0</v>
      </c>
      <c r="AV239" s="41">
        <f t="shared" si="57"/>
        <v>0</v>
      </c>
      <c r="AW239" s="41">
        <f t="shared" si="57"/>
        <v>0</v>
      </c>
      <c r="AX239" s="41">
        <f t="shared" si="57"/>
        <v>0</v>
      </c>
      <c r="AY239" s="41">
        <f t="shared" si="57"/>
        <v>0</v>
      </c>
      <c r="AZ239" s="41">
        <f t="shared" si="57"/>
        <v>0</v>
      </c>
      <c r="BA239" s="41">
        <f t="shared" si="57"/>
        <v>0</v>
      </c>
      <c r="BB239" s="41">
        <f t="shared" si="57"/>
        <v>0</v>
      </c>
      <c r="BC239" s="41">
        <f t="shared" si="58"/>
        <v>0</v>
      </c>
      <c r="BD239" s="41">
        <f t="shared" si="58"/>
        <v>0</v>
      </c>
      <c r="BE239" s="41">
        <f t="shared" si="58"/>
        <v>0</v>
      </c>
      <c r="BF239" s="41">
        <f t="shared" si="58"/>
        <v>0</v>
      </c>
      <c r="BG239" s="41">
        <f t="shared" si="58"/>
        <v>0</v>
      </c>
      <c r="BH239" s="41">
        <f t="shared" si="58"/>
        <v>0</v>
      </c>
      <c r="BI239" s="41">
        <f t="shared" si="58"/>
        <v>0</v>
      </c>
      <c r="BJ239" s="41">
        <f t="shared" si="58"/>
        <v>0</v>
      </c>
      <c r="BK239" s="41">
        <f t="shared" si="58"/>
        <v>0</v>
      </c>
      <c r="BL239" s="41">
        <f t="shared" si="58"/>
        <v>0</v>
      </c>
      <c r="BM239" s="41">
        <f t="shared" si="59"/>
        <v>0</v>
      </c>
      <c r="BN239" s="41">
        <f t="shared" si="59"/>
        <v>0</v>
      </c>
      <c r="BO239" s="41">
        <f t="shared" si="59"/>
        <v>0</v>
      </c>
      <c r="BP239" s="41">
        <f t="shared" si="59"/>
        <v>0</v>
      </c>
      <c r="BQ239" s="41">
        <f t="shared" si="59"/>
        <v>0</v>
      </c>
      <c r="BR239" s="41">
        <f t="shared" si="59"/>
        <v>0</v>
      </c>
      <c r="BS239" s="41">
        <f t="shared" si="59"/>
        <v>0</v>
      </c>
      <c r="BT239" s="41">
        <f t="shared" si="59"/>
        <v>0</v>
      </c>
      <c r="BU239" s="41">
        <f t="shared" si="59"/>
        <v>0</v>
      </c>
      <c r="BV239" s="41">
        <f t="shared" si="59"/>
        <v>0</v>
      </c>
      <c r="BW239" s="41">
        <f t="shared" si="59"/>
        <v>0</v>
      </c>
      <c r="BX239" s="41">
        <f t="shared" si="59"/>
        <v>0</v>
      </c>
      <c r="BY239" s="41">
        <f t="shared" si="60"/>
        <v>0</v>
      </c>
      <c r="BZ239" s="41">
        <f t="shared" si="60"/>
        <v>0</v>
      </c>
      <c r="CA239" s="41">
        <f t="shared" si="60"/>
        <v>0</v>
      </c>
      <c r="CB239" s="44"/>
      <c r="CC239" s="41">
        <f t="shared" si="62"/>
        <v>0</v>
      </c>
      <c r="CD239" s="44">
        <v>20</v>
      </c>
    </row>
    <row r="240" spans="1:82">
      <c r="A240" s="41">
        <v>21</v>
      </c>
      <c r="B240" s="4" t="s">
        <v>56</v>
      </c>
      <c r="C240" s="2">
        <v>0</v>
      </c>
      <c r="AL240" s="2">
        <v>21</v>
      </c>
      <c r="AM240" s="2">
        <f t="shared" si="61"/>
        <v>0</v>
      </c>
      <c r="AS240" s="41">
        <f t="shared" si="57"/>
        <v>0</v>
      </c>
      <c r="AT240" s="41">
        <f t="shared" si="57"/>
        <v>0</v>
      </c>
      <c r="AU240" s="41">
        <f t="shared" si="57"/>
        <v>0</v>
      </c>
      <c r="AV240" s="41">
        <f t="shared" si="57"/>
        <v>0</v>
      </c>
      <c r="AW240" s="41">
        <f t="shared" si="57"/>
        <v>0</v>
      </c>
      <c r="AX240" s="41">
        <f t="shared" si="57"/>
        <v>0</v>
      </c>
      <c r="AY240" s="41">
        <f t="shared" si="57"/>
        <v>0</v>
      </c>
      <c r="AZ240" s="41">
        <f t="shared" si="57"/>
        <v>0</v>
      </c>
      <c r="BA240" s="41">
        <f t="shared" si="57"/>
        <v>0</v>
      </c>
      <c r="BB240" s="41">
        <f t="shared" si="57"/>
        <v>0</v>
      </c>
      <c r="BC240" s="41">
        <f t="shared" si="58"/>
        <v>0</v>
      </c>
      <c r="BD240" s="41">
        <f t="shared" si="58"/>
        <v>0</v>
      </c>
      <c r="BE240" s="41">
        <f t="shared" si="58"/>
        <v>0</v>
      </c>
      <c r="BF240" s="41">
        <f t="shared" si="58"/>
        <v>0</v>
      </c>
      <c r="BG240" s="41">
        <f t="shared" si="58"/>
        <v>0</v>
      </c>
      <c r="BH240" s="41">
        <f t="shared" si="58"/>
        <v>0</v>
      </c>
      <c r="BI240" s="41">
        <f t="shared" si="58"/>
        <v>0</v>
      </c>
      <c r="BJ240" s="41">
        <f t="shared" si="58"/>
        <v>0</v>
      </c>
      <c r="BK240" s="41">
        <f t="shared" si="58"/>
        <v>0</v>
      </c>
      <c r="BL240" s="41">
        <f t="shared" si="58"/>
        <v>0</v>
      </c>
      <c r="BM240" s="41">
        <f t="shared" si="59"/>
        <v>0</v>
      </c>
      <c r="BN240" s="41">
        <f t="shared" si="59"/>
        <v>0</v>
      </c>
      <c r="BO240" s="41">
        <f t="shared" si="59"/>
        <v>0</v>
      </c>
      <c r="BP240" s="41">
        <f t="shared" si="59"/>
        <v>0</v>
      </c>
      <c r="BQ240" s="41">
        <f t="shared" si="59"/>
        <v>0</v>
      </c>
      <c r="BR240" s="41">
        <f t="shared" si="59"/>
        <v>0</v>
      </c>
      <c r="BS240" s="41">
        <f t="shared" si="59"/>
        <v>0</v>
      </c>
      <c r="BT240" s="41">
        <f t="shared" si="59"/>
        <v>0</v>
      </c>
      <c r="BU240" s="41">
        <f t="shared" si="59"/>
        <v>0</v>
      </c>
      <c r="BV240" s="41">
        <f t="shared" si="59"/>
        <v>0</v>
      </c>
      <c r="BW240" s="41">
        <f t="shared" si="59"/>
        <v>0</v>
      </c>
      <c r="BX240" s="41">
        <f t="shared" si="59"/>
        <v>0</v>
      </c>
      <c r="BY240" s="41">
        <f t="shared" si="60"/>
        <v>0</v>
      </c>
      <c r="BZ240" s="41">
        <f t="shared" si="60"/>
        <v>0</v>
      </c>
      <c r="CA240" s="41">
        <f t="shared" si="60"/>
        <v>0</v>
      </c>
      <c r="CB240" s="44"/>
      <c r="CC240" s="41">
        <f t="shared" si="62"/>
        <v>0</v>
      </c>
      <c r="CD240" s="44">
        <v>21</v>
      </c>
    </row>
    <row r="241" spans="1:82">
      <c r="A241" s="41">
        <v>22</v>
      </c>
      <c r="B241" s="4" t="s">
        <v>56</v>
      </c>
      <c r="C241" s="2">
        <v>0</v>
      </c>
      <c r="AL241" s="2">
        <v>22</v>
      </c>
      <c r="AM241" s="2">
        <f t="shared" si="61"/>
        <v>0</v>
      </c>
      <c r="AS241" s="41">
        <f t="shared" si="57"/>
        <v>0</v>
      </c>
      <c r="AT241" s="41">
        <f t="shared" si="57"/>
        <v>0</v>
      </c>
      <c r="AU241" s="41">
        <f t="shared" si="57"/>
        <v>0</v>
      </c>
      <c r="AV241" s="41">
        <f t="shared" si="57"/>
        <v>0</v>
      </c>
      <c r="AW241" s="41">
        <f t="shared" si="57"/>
        <v>0</v>
      </c>
      <c r="AX241" s="41">
        <f t="shared" si="57"/>
        <v>0</v>
      </c>
      <c r="AY241" s="41">
        <f t="shared" si="57"/>
        <v>0</v>
      </c>
      <c r="AZ241" s="41">
        <f t="shared" si="57"/>
        <v>0</v>
      </c>
      <c r="BA241" s="41">
        <f t="shared" si="57"/>
        <v>0</v>
      </c>
      <c r="BB241" s="41">
        <f t="shared" si="57"/>
        <v>0</v>
      </c>
      <c r="BC241" s="41">
        <f t="shared" si="58"/>
        <v>0</v>
      </c>
      <c r="BD241" s="41">
        <f t="shared" si="58"/>
        <v>0</v>
      </c>
      <c r="BE241" s="41">
        <f t="shared" si="58"/>
        <v>0</v>
      </c>
      <c r="BF241" s="41">
        <f t="shared" si="58"/>
        <v>0</v>
      </c>
      <c r="BG241" s="41">
        <f t="shared" si="58"/>
        <v>0</v>
      </c>
      <c r="BH241" s="41">
        <f t="shared" si="58"/>
        <v>0</v>
      </c>
      <c r="BI241" s="41">
        <f t="shared" si="58"/>
        <v>0</v>
      </c>
      <c r="BJ241" s="41">
        <f t="shared" si="58"/>
        <v>0</v>
      </c>
      <c r="BK241" s="41">
        <f t="shared" si="58"/>
        <v>0</v>
      </c>
      <c r="BL241" s="41">
        <f t="shared" si="58"/>
        <v>0</v>
      </c>
      <c r="BM241" s="41">
        <f t="shared" si="59"/>
        <v>0</v>
      </c>
      <c r="BN241" s="41">
        <f t="shared" si="59"/>
        <v>0</v>
      </c>
      <c r="BO241" s="41">
        <f t="shared" si="59"/>
        <v>0</v>
      </c>
      <c r="BP241" s="41">
        <f t="shared" si="59"/>
        <v>0</v>
      </c>
      <c r="BQ241" s="41">
        <f t="shared" si="59"/>
        <v>0</v>
      </c>
      <c r="BR241" s="41">
        <f t="shared" si="59"/>
        <v>0</v>
      </c>
      <c r="BS241" s="41">
        <f t="shared" si="59"/>
        <v>0</v>
      </c>
      <c r="BT241" s="41">
        <f t="shared" si="59"/>
        <v>0</v>
      </c>
      <c r="BU241" s="41">
        <f t="shared" si="59"/>
        <v>0</v>
      </c>
      <c r="BV241" s="41">
        <f t="shared" si="59"/>
        <v>0</v>
      </c>
      <c r="BW241" s="41">
        <f t="shared" si="59"/>
        <v>0</v>
      </c>
      <c r="BX241" s="41">
        <f t="shared" si="59"/>
        <v>0</v>
      </c>
      <c r="BY241" s="41">
        <f t="shared" si="60"/>
        <v>0</v>
      </c>
      <c r="BZ241" s="41">
        <f t="shared" si="60"/>
        <v>0</v>
      </c>
      <c r="CA241" s="41">
        <f t="shared" si="60"/>
        <v>0</v>
      </c>
      <c r="CB241" s="44"/>
      <c r="CC241" s="41">
        <f t="shared" si="62"/>
        <v>0</v>
      </c>
      <c r="CD241" s="44">
        <v>22</v>
      </c>
    </row>
    <row r="242" spans="1:82">
      <c r="A242" s="41">
        <v>23</v>
      </c>
      <c r="B242" s="4" t="s">
        <v>56</v>
      </c>
      <c r="C242" s="2">
        <v>0</v>
      </c>
      <c r="AL242" s="2">
        <v>23</v>
      </c>
      <c r="AM242" s="2">
        <f t="shared" si="61"/>
        <v>0</v>
      </c>
      <c r="AS242" s="41">
        <f t="shared" si="57"/>
        <v>0</v>
      </c>
      <c r="AT242" s="41">
        <f t="shared" si="57"/>
        <v>0</v>
      </c>
      <c r="AU242" s="41">
        <f t="shared" si="57"/>
        <v>0</v>
      </c>
      <c r="AV242" s="41">
        <f t="shared" si="57"/>
        <v>0</v>
      </c>
      <c r="AW242" s="41">
        <f t="shared" si="57"/>
        <v>0</v>
      </c>
      <c r="AX242" s="41">
        <f t="shared" si="57"/>
        <v>0</v>
      </c>
      <c r="AY242" s="41">
        <f t="shared" si="57"/>
        <v>0</v>
      </c>
      <c r="AZ242" s="41">
        <f t="shared" si="57"/>
        <v>0</v>
      </c>
      <c r="BA242" s="41">
        <f t="shared" si="57"/>
        <v>0</v>
      </c>
      <c r="BB242" s="41">
        <f t="shared" si="57"/>
        <v>0</v>
      </c>
      <c r="BC242" s="41">
        <f t="shared" si="58"/>
        <v>0</v>
      </c>
      <c r="BD242" s="41">
        <f t="shared" si="58"/>
        <v>0</v>
      </c>
      <c r="BE242" s="41">
        <f t="shared" si="58"/>
        <v>0</v>
      </c>
      <c r="BF242" s="41">
        <f t="shared" si="58"/>
        <v>0</v>
      </c>
      <c r="BG242" s="41">
        <f t="shared" si="58"/>
        <v>0</v>
      </c>
      <c r="BH242" s="41">
        <f t="shared" si="58"/>
        <v>0</v>
      </c>
      <c r="BI242" s="41">
        <f t="shared" si="58"/>
        <v>0</v>
      </c>
      <c r="BJ242" s="41">
        <f t="shared" si="58"/>
        <v>0</v>
      </c>
      <c r="BK242" s="41">
        <f t="shared" si="58"/>
        <v>0</v>
      </c>
      <c r="BL242" s="41">
        <f t="shared" si="58"/>
        <v>0</v>
      </c>
      <c r="BM242" s="41">
        <f t="shared" si="59"/>
        <v>0</v>
      </c>
      <c r="BN242" s="41">
        <f t="shared" si="59"/>
        <v>0</v>
      </c>
      <c r="BO242" s="41">
        <f t="shared" si="59"/>
        <v>0</v>
      </c>
      <c r="BP242" s="41">
        <f t="shared" si="59"/>
        <v>0</v>
      </c>
      <c r="BQ242" s="41">
        <f t="shared" si="59"/>
        <v>0</v>
      </c>
      <c r="BR242" s="41">
        <f t="shared" si="59"/>
        <v>0</v>
      </c>
      <c r="BS242" s="41">
        <f t="shared" si="59"/>
        <v>0</v>
      </c>
      <c r="BT242" s="41">
        <f t="shared" si="59"/>
        <v>0</v>
      </c>
      <c r="BU242" s="41">
        <f t="shared" si="59"/>
        <v>0</v>
      </c>
      <c r="BV242" s="41">
        <f t="shared" si="59"/>
        <v>0</v>
      </c>
      <c r="BW242" s="41">
        <f t="shared" si="59"/>
        <v>0</v>
      </c>
      <c r="BX242" s="41">
        <f t="shared" si="59"/>
        <v>0</v>
      </c>
      <c r="BY242" s="41">
        <f t="shared" si="60"/>
        <v>0</v>
      </c>
      <c r="BZ242" s="41">
        <f t="shared" si="60"/>
        <v>0</v>
      </c>
      <c r="CA242" s="41">
        <f t="shared" si="60"/>
        <v>0</v>
      </c>
      <c r="CB242" s="44"/>
      <c r="CC242" s="41">
        <f t="shared" si="62"/>
        <v>0</v>
      </c>
      <c r="CD242" s="44">
        <v>23</v>
      </c>
    </row>
    <row r="243" spans="1:82">
      <c r="A243" s="41">
        <v>24</v>
      </c>
      <c r="B243" s="4" t="s">
        <v>56</v>
      </c>
      <c r="C243" s="2">
        <v>0</v>
      </c>
      <c r="AL243" s="2">
        <v>24</v>
      </c>
      <c r="AM243" s="2">
        <f t="shared" si="61"/>
        <v>0</v>
      </c>
      <c r="AS243" s="41">
        <f t="shared" si="57"/>
        <v>0</v>
      </c>
      <c r="AT243" s="41">
        <f t="shared" si="57"/>
        <v>0</v>
      </c>
      <c r="AU243" s="41">
        <f t="shared" si="57"/>
        <v>0</v>
      </c>
      <c r="AV243" s="41">
        <f t="shared" si="57"/>
        <v>0</v>
      </c>
      <c r="AW243" s="41">
        <f t="shared" si="57"/>
        <v>0</v>
      </c>
      <c r="AX243" s="41">
        <f t="shared" si="57"/>
        <v>0</v>
      </c>
      <c r="AY243" s="41">
        <f t="shared" si="57"/>
        <v>0</v>
      </c>
      <c r="AZ243" s="41">
        <f t="shared" si="57"/>
        <v>0</v>
      </c>
      <c r="BA243" s="41">
        <f t="shared" si="57"/>
        <v>0</v>
      </c>
      <c r="BB243" s="41">
        <f t="shared" si="57"/>
        <v>0</v>
      </c>
      <c r="BC243" s="41">
        <f t="shared" si="58"/>
        <v>0</v>
      </c>
      <c r="BD243" s="41">
        <f t="shared" si="58"/>
        <v>0</v>
      </c>
      <c r="BE243" s="41">
        <f t="shared" si="58"/>
        <v>0</v>
      </c>
      <c r="BF243" s="41">
        <f t="shared" si="58"/>
        <v>0</v>
      </c>
      <c r="BG243" s="41">
        <f t="shared" si="58"/>
        <v>0</v>
      </c>
      <c r="BH243" s="41">
        <f t="shared" si="58"/>
        <v>0</v>
      </c>
      <c r="BI243" s="41">
        <f t="shared" si="58"/>
        <v>0</v>
      </c>
      <c r="BJ243" s="41">
        <f t="shared" si="58"/>
        <v>0</v>
      </c>
      <c r="BK243" s="41">
        <f t="shared" si="58"/>
        <v>0</v>
      </c>
      <c r="BL243" s="41">
        <f t="shared" si="58"/>
        <v>0</v>
      </c>
      <c r="BM243" s="41">
        <f t="shared" si="59"/>
        <v>0</v>
      </c>
      <c r="BN243" s="41">
        <f t="shared" si="59"/>
        <v>0</v>
      </c>
      <c r="BO243" s="41">
        <f t="shared" si="59"/>
        <v>0</v>
      </c>
      <c r="BP243" s="41">
        <f t="shared" si="59"/>
        <v>0</v>
      </c>
      <c r="BQ243" s="41">
        <f t="shared" si="59"/>
        <v>0</v>
      </c>
      <c r="BR243" s="41">
        <f t="shared" si="59"/>
        <v>0</v>
      </c>
      <c r="BS243" s="41">
        <f t="shared" si="59"/>
        <v>0</v>
      </c>
      <c r="BT243" s="41">
        <f t="shared" si="59"/>
        <v>0</v>
      </c>
      <c r="BU243" s="41">
        <f t="shared" si="59"/>
        <v>0</v>
      </c>
      <c r="BV243" s="41">
        <f t="shared" si="59"/>
        <v>0</v>
      </c>
      <c r="BW243" s="41">
        <f t="shared" si="59"/>
        <v>0</v>
      </c>
      <c r="BX243" s="41">
        <f t="shared" si="59"/>
        <v>0</v>
      </c>
      <c r="BY243" s="41">
        <f t="shared" si="60"/>
        <v>0</v>
      </c>
      <c r="BZ243" s="41">
        <f t="shared" si="60"/>
        <v>0</v>
      </c>
      <c r="CA243" s="41">
        <f t="shared" si="60"/>
        <v>0</v>
      </c>
      <c r="CB243" s="44"/>
      <c r="CC243" s="41">
        <f t="shared" si="62"/>
        <v>0</v>
      </c>
      <c r="CD243" s="44">
        <v>24</v>
      </c>
    </row>
    <row r="244" spans="1:82">
      <c r="A244" s="41">
        <v>25</v>
      </c>
      <c r="B244" s="4" t="s">
        <v>56</v>
      </c>
      <c r="C244" s="2">
        <v>0</v>
      </c>
      <c r="AL244" s="2">
        <v>25</v>
      </c>
      <c r="AM244" s="2">
        <f t="shared" si="61"/>
        <v>0</v>
      </c>
      <c r="AS244" s="41">
        <f t="shared" si="57"/>
        <v>0</v>
      </c>
      <c r="AT244" s="41">
        <f t="shared" si="57"/>
        <v>0</v>
      </c>
      <c r="AU244" s="41">
        <f t="shared" si="57"/>
        <v>0</v>
      </c>
      <c r="AV244" s="41">
        <f t="shared" si="57"/>
        <v>0</v>
      </c>
      <c r="AW244" s="41">
        <f t="shared" si="57"/>
        <v>0</v>
      </c>
      <c r="AX244" s="41">
        <f t="shared" si="57"/>
        <v>0</v>
      </c>
      <c r="AY244" s="41">
        <f t="shared" si="57"/>
        <v>0</v>
      </c>
      <c r="AZ244" s="41">
        <f t="shared" si="57"/>
        <v>0</v>
      </c>
      <c r="BA244" s="41">
        <f t="shared" si="57"/>
        <v>0</v>
      </c>
      <c r="BB244" s="41">
        <f t="shared" si="57"/>
        <v>0</v>
      </c>
      <c r="BC244" s="41">
        <f t="shared" si="58"/>
        <v>0</v>
      </c>
      <c r="BD244" s="41">
        <f t="shared" si="58"/>
        <v>0</v>
      </c>
      <c r="BE244" s="41">
        <f t="shared" si="58"/>
        <v>0</v>
      </c>
      <c r="BF244" s="41">
        <f t="shared" si="58"/>
        <v>0</v>
      </c>
      <c r="BG244" s="41">
        <f t="shared" si="58"/>
        <v>0</v>
      </c>
      <c r="BH244" s="41">
        <f t="shared" si="58"/>
        <v>0</v>
      </c>
      <c r="BI244" s="41">
        <f t="shared" si="58"/>
        <v>0</v>
      </c>
      <c r="BJ244" s="41">
        <f t="shared" si="58"/>
        <v>0</v>
      </c>
      <c r="BK244" s="41">
        <f t="shared" si="58"/>
        <v>0</v>
      </c>
      <c r="BL244" s="41">
        <f t="shared" si="58"/>
        <v>0</v>
      </c>
      <c r="BM244" s="41">
        <f t="shared" si="59"/>
        <v>0</v>
      </c>
      <c r="BN244" s="41">
        <f t="shared" si="59"/>
        <v>0</v>
      </c>
      <c r="BO244" s="41">
        <f t="shared" si="59"/>
        <v>0</v>
      </c>
      <c r="BP244" s="41">
        <f t="shared" si="59"/>
        <v>0</v>
      </c>
      <c r="BQ244" s="41">
        <f t="shared" si="59"/>
        <v>0</v>
      </c>
      <c r="BR244" s="41">
        <f t="shared" si="59"/>
        <v>0</v>
      </c>
      <c r="BS244" s="41">
        <f t="shared" si="59"/>
        <v>0</v>
      </c>
      <c r="BT244" s="41">
        <f t="shared" si="59"/>
        <v>0</v>
      </c>
      <c r="BU244" s="41">
        <f t="shared" si="59"/>
        <v>0</v>
      </c>
      <c r="BV244" s="41">
        <f t="shared" si="59"/>
        <v>0</v>
      </c>
      <c r="BW244" s="41">
        <f t="shared" si="59"/>
        <v>0</v>
      </c>
      <c r="BX244" s="41">
        <f t="shared" si="59"/>
        <v>0</v>
      </c>
      <c r="BY244" s="41">
        <f t="shared" si="60"/>
        <v>0</v>
      </c>
      <c r="BZ244" s="41">
        <f t="shared" si="60"/>
        <v>0</v>
      </c>
      <c r="CA244" s="41">
        <f t="shared" si="60"/>
        <v>0</v>
      </c>
      <c r="CB244" s="44"/>
      <c r="CC244" s="41">
        <f t="shared" si="62"/>
        <v>0</v>
      </c>
      <c r="CD244" s="44">
        <v>25</v>
      </c>
    </row>
    <row r="245" spans="1:82">
      <c r="A245" s="41">
        <v>26</v>
      </c>
      <c r="B245" s="4" t="s">
        <v>56</v>
      </c>
      <c r="C245" s="2">
        <v>0</v>
      </c>
      <c r="AL245" s="2">
        <v>26</v>
      </c>
      <c r="AM245" s="2">
        <f t="shared" si="61"/>
        <v>0</v>
      </c>
      <c r="AS245" s="41">
        <f t="shared" ref="AS245:BB254" si="63">IF(C245=0,0,C245*(INDEX($E$14:$E$48,C$135,1)-$E39))</f>
        <v>0</v>
      </c>
      <c r="AT245" s="41">
        <f t="shared" si="63"/>
        <v>0</v>
      </c>
      <c r="AU245" s="41">
        <f t="shared" si="63"/>
        <v>0</v>
      </c>
      <c r="AV245" s="41">
        <f t="shared" si="63"/>
        <v>0</v>
      </c>
      <c r="AW245" s="41">
        <f t="shared" si="63"/>
        <v>0</v>
      </c>
      <c r="AX245" s="41">
        <f t="shared" si="63"/>
        <v>0</v>
      </c>
      <c r="AY245" s="41">
        <f t="shared" si="63"/>
        <v>0</v>
      </c>
      <c r="AZ245" s="41">
        <f t="shared" si="63"/>
        <v>0</v>
      </c>
      <c r="BA245" s="41">
        <f t="shared" si="63"/>
        <v>0</v>
      </c>
      <c r="BB245" s="41">
        <f t="shared" si="63"/>
        <v>0</v>
      </c>
      <c r="BC245" s="41">
        <f t="shared" ref="BC245:BL254" si="64">IF(M245=0,0,M245*(INDEX($E$14:$E$48,M$135,1)-$E39))</f>
        <v>0</v>
      </c>
      <c r="BD245" s="41">
        <f t="shared" si="64"/>
        <v>0</v>
      </c>
      <c r="BE245" s="41">
        <f t="shared" si="64"/>
        <v>0</v>
      </c>
      <c r="BF245" s="41">
        <f t="shared" si="64"/>
        <v>0</v>
      </c>
      <c r="BG245" s="41">
        <f t="shared" si="64"/>
        <v>0</v>
      </c>
      <c r="BH245" s="41">
        <f t="shared" si="64"/>
        <v>0</v>
      </c>
      <c r="BI245" s="41">
        <f t="shared" si="64"/>
        <v>0</v>
      </c>
      <c r="BJ245" s="41">
        <f t="shared" si="64"/>
        <v>0</v>
      </c>
      <c r="BK245" s="41">
        <f t="shared" si="64"/>
        <v>0</v>
      </c>
      <c r="BL245" s="41">
        <f t="shared" si="64"/>
        <v>0</v>
      </c>
      <c r="BM245" s="41">
        <f t="shared" ref="BM245:BX254" si="65">IF(W245=0,0,W245*(INDEX($E$14:$E$48,W$135,1)-$E39))</f>
        <v>0</v>
      </c>
      <c r="BN245" s="41">
        <f t="shared" si="65"/>
        <v>0</v>
      </c>
      <c r="BO245" s="41">
        <f t="shared" si="65"/>
        <v>0</v>
      </c>
      <c r="BP245" s="41">
        <f t="shared" si="65"/>
        <v>0</v>
      </c>
      <c r="BQ245" s="41">
        <f t="shared" si="65"/>
        <v>0</v>
      </c>
      <c r="BR245" s="41">
        <f t="shared" si="65"/>
        <v>0</v>
      </c>
      <c r="BS245" s="41">
        <f t="shared" si="65"/>
        <v>0</v>
      </c>
      <c r="BT245" s="41">
        <f t="shared" si="65"/>
        <v>0</v>
      </c>
      <c r="BU245" s="41">
        <f t="shared" si="65"/>
        <v>0</v>
      </c>
      <c r="BV245" s="41">
        <f t="shared" si="65"/>
        <v>0</v>
      </c>
      <c r="BW245" s="41">
        <f t="shared" si="65"/>
        <v>0</v>
      </c>
      <c r="BX245" s="41">
        <f t="shared" si="65"/>
        <v>0</v>
      </c>
      <c r="BY245" s="41">
        <f t="shared" si="60"/>
        <v>0</v>
      </c>
      <c r="BZ245" s="41">
        <f t="shared" si="60"/>
        <v>0</v>
      </c>
      <c r="CA245" s="41">
        <f t="shared" si="60"/>
        <v>0</v>
      </c>
      <c r="CB245" s="44"/>
      <c r="CC245" s="41">
        <f t="shared" si="62"/>
        <v>0</v>
      </c>
      <c r="CD245" s="44">
        <v>26</v>
      </c>
    </row>
    <row r="246" spans="1:82">
      <c r="A246" s="41">
        <v>27</v>
      </c>
      <c r="B246" s="4" t="s">
        <v>56</v>
      </c>
      <c r="C246" s="2">
        <v>0</v>
      </c>
      <c r="AL246" s="2">
        <v>27</v>
      </c>
      <c r="AM246" s="2">
        <f t="shared" si="61"/>
        <v>0</v>
      </c>
      <c r="AS246" s="41">
        <f t="shared" si="63"/>
        <v>0</v>
      </c>
      <c r="AT246" s="41">
        <f t="shared" si="63"/>
        <v>0</v>
      </c>
      <c r="AU246" s="41">
        <f t="shared" si="63"/>
        <v>0</v>
      </c>
      <c r="AV246" s="41">
        <f t="shared" si="63"/>
        <v>0</v>
      </c>
      <c r="AW246" s="41">
        <f t="shared" si="63"/>
        <v>0</v>
      </c>
      <c r="AX246" s="41">
        <f t="shared" si="63"/>
        <v>0</v>
      </c>
      <c r="AY246" s="41">
        <f t="shared" si="63"/>
        <v>0</v>
      </c>
      <c r="AZ246" s="41">
        <f t="shared" si="63"/>
        <v>0</v>
      </c>
      <c r="BA246" s="41">
        <f t="shared" si="63"/>
        <v>0</v>
      </c>
      <c r="BB246" s="41">
        <f t="shared" si="63"/>
        <v>0</v>
      </c>
      <c r="BC246" s="41">
        <f t="shared" si="64"/>
        <v>0</v>
      </c>
      <c r="BD246" s="41">
        <f t="shared" si="64"/>
        <v>0</v>
      </c>
      <c r="BE246" s="41">
        <f t="shared" si="64"/>
        <v>0</v>
      </c>
      <c r="BF246" s="41">
        <f t="shared" si="64"/>
        <v>0</v>
      </c>
      <c r="BG246" s="41">
        <f t="shared" si="64"/>
        <v>0</v>
      </c>
      <c r="BH246" s="41">
        <f t="shared" si="64"/>
        <v>0</v>
      </c>
      <c r="BI246" s="41">
        <f t="shared" si="64"/>
        <v>0</v>
      </c>
      <c r="BJ246" s="41">
        <f t="shared" si="64"/>
        <v>0</v>
      </c>
      <c r="BK246" s="41">
        <f t="shared" si="64"/>
        <v>0</v>
      </c>
      <c r="BL246" s="41">
        <f t="shared" si="64"/>
        <v>0</v>
      </c>
      <c r="BM246" s="41">
        <f t="shared" si="65"/>
        <v>0</v>
      </c>
      <c r="BN246" s="41">
        <f t="shared" si="65"/>
        <v>0</v>
      </c>
      <c r="BO246" s="41">
        <f t="shared" si="65"/>
        <v>0</v>
      </c>
      <c r="BP246" s="41">
        <f t="shared" si="65"/>
        <v>0</v>
      </c>
      <c r="BQ246" s="41">
        <f t="shared" si="65"/>
        <v>0</v>
      </c>
      <c r="BR246" s="41">
        <f t="shared" si="65"/>
        <v>0</v>
      </c>
      <c r="BS246" s="41">
        <f t="shared" si="65"/>
        <v>0</v>
      </c>
      <c r="BT246" s="41">
        <f t="shared" si="65"/>
        <v>0</v>
      </c>
      <c r="BU246" s="41">
        <f t="shared" si="65"/>
        <v>0</v>
      </c>
      <c r="BV246" s="41">
        <f t="shared" si="65"/>
        <v>0</v>
      </c>
      <c r="BW246" s="41">
        <f t="shared" si="65"/>
        <v>0</v>
      </c>
      <c r="BX246" s="41">
        <f t="shared" si="65"/>
        <v>0</v>
      </c>
      <c r="BY246" s="41">
        <f t="shared" si="60"/>
        <v>0</v>
      </c>
      <c r="BZ246" s="41">
        <f t="shared" si="60"/>
        <v>0</v>
      </c>
      <c r="CA246" s="41">
        <f t="shared" si="60"/>
        <v>0</v>
      </c>
      <c r="CB246" s="44"/>
      <c r="CC246" s="41">
        <f t="shared" si="62"/>
        <v>0</v>
      </c>
      <c r="CD246" s="44">
        <v>27</v>
      </c>
    </row>
    <row r="247" spans="1:82">
      <c r="A247" s="41">
        <v>28</v>
      </c>
      <c r="B247" s="4" t="s">
        <v>56</v>
      </c>
      <c r="C247" s="2">
        <v>0</v>
      </c>
      <c r="AL247" s="2">
        <v>28</v>
      </c>
      <c r="AM247" s="2">
        <f t="shared" si="61"/>
        <v>0</v>
      </c>
      <c r="AS247" s="41">
        <f t="shared" si="63"/>
        <v>0</v>
      </c>
      <c r="AT247" s="41">
        <f t="shared" si="63"/>
        <v>0</v>
      </c>
      <c r="AU247" s="41">
        <f t="shared" si="63"/>
        <v>0</v>
      </c>
      <c r="AV247" s="41">
        <f t="shared" si="63"/>
        <v>0</v>
      </c>
      <c r="AW247" s="41">
        <f t="shared" si="63"/>
        <v>0</v>
      </c>
      <c r="AX247" s="41">
        <f t="shared" si="63"/>
        <v>0</v>
      </c>
      <c r="AY247" s="41">
        <f t="shared" si="63"/>
        <v>0</v>
      </c>
      <c r="AZ247" s="41">
        <f t="shared" si="63"/>
        <v>0</v>
      </c>
      <c r="BA247" s="41">
        <f t="shared" si="63"/>
        <v>0</v>
      </c>
      <c r="BB247" s="41">
        <f t="shared" si="63"/>
        <v>0</v>
      </c>
      <c r="BC247" s="41">
        <f t="shared" si="64"/>
        <v>0</v>
      </c>
      <c r="BD247" s="41">
        <f t="shared" si="64"/>
        <v>0</v>
      </c>
      <c r="BE247" s="41">
        <f t="shared" si="64"/>
        <v>0</v>
      </c>
      <c r="BF247" s="41">
        <f t="shared" si="64"/>
        <v>0</v>
      </c>
      <c r="BG247" s="41">
        <f t="shared" si="64"/>
        <v>0</v>
      </c>
      <c r="BH247" s="41">
        <f t="shared" si="64"/>
        <v>0</v>
      </c>
      <c r="BI247" s="41">
        <f t="shared" si="64"/>
        <v>0</v>
      </c>
      <c r="BJ247" s="41">
        <f t="shared" si="64"/>
        <v>0</v>
      </c>
      <c r="BK247" s="41">
        <f t="shared" si="64"/>
        <v>0</v>
      </c>
      <c r="BL247" s="41">
        <f t="shared" si="64"/>
        <v>0</v>
      </c>
      <c r="BM247" s="41">
        <f t="shared" si="65"/>
        <v>0</v>
      </c>
      <c r="BN247" s="41">
        <f t="shared" si="65"/>
        <v>0</v>
      </c>
      <c r="BO247" s="41">
        <f t="shared" si="65"/>
        <v>0</v>
      </c>
      <c r="BP247" s="41">
        <f t="shared" si="65"/>
        <v>0</v>
      </c>
      <c r="BQ247" s="41">
        <f t="shared" si="65"/>
        <v>0</v>
      </c>
      <c r="BR247" s="41">
        <f t="shared" si="65"/>
        <v>0</v>
      </c>
      <c r="BS247" s="41">
        <f t="shared" si="65"/>
        <v>0</v>
      </c>
      <c r="BT247" s="41">
        <f t="shared" si="65"/>
        <v>0</v>
      </c>
      <c r="BU247" s="41">
        <f t="shared" si="65"/>
        <v>0</v>
      </c>
      <c r="BV247" s="41">
        <f t="shared" si="65"/>
        <v>0</v>
      </c>
      <c r="BW247" s="41">
        <f t="shared" si="65"/>
        <v>0</v>
      </c>
      <c r="BX247" s="41">
        <f t="shared" si="65"/>
        <v>0</v>
      </c>
      <c r="BY247" s="41">
        <f t="shared" si="60"/>
        <v>0</v>
      </c>
      <c r="BZ247" s="41">
        <f t="shared" si="60"/>
        <v>0</v>
      </c>
      <c r="CA247" s="41">
        <f t="shared" si="60"/>
        <v>0</v>
      </c>
      <c r="CB247" s="44"/>
      <c r="CC247" s="41">
        <f t="shared" si="62"/>
        <v>0</v>
      </c>
      <c r="CD247" s="44">
        <v>28</v>
      </c>
    </row>
    <row r="248" spans="1:82">
      <c r="A248" s="41">
        <v>29</v>
      </c>
      <c r="B248" s="4" t="s">
        <v>56</v>
      </c>
      <c r="C248" s="2">
        <v>0</v>
      </c>
      <c r="AL248" s="2">
        <v>29</v>
      </c>
      <c r="AM248" s="2">
        <f t="shared" si="61"/>
        <v>0</v>
      </c>
      <c r="AS248" s="41">
        <f t="shared" si="63"/>
        <v>0</v>
      </c>
      <c r="AT248" s="41">
        <f t="shared" si="63"/>
        <v>0</v>
      </c>
      <c r="AU248" s="41">
        <f t="shared" si="63"/>
        <v>0</v>
      </c>
      <c r="AV248" s="41">
        <f t="shared" si="63"/>
        <v>0</v>
      </c>
      <c r="AW248" s="41">
        <f t="shared" si="63"/>
        <v>0</v>
      </c>
      <c r="AX248" s="41">
        <f t="shared" si="63"/>
        <v>0</v>
      </c>
      <c r="AY248" s="41">
        <f t="shared" si="63"/>
        <v>0</v>
      </c>
      <c r="AZ248" s="41">
        <f t="shared" si="63"/>
        <v>0</v>
      </c>
      <c r="BA248" s="41">
        <f t="shared" si="63"/>
        <v>0</v>
      </c>
      <c r="BB248" s="41">
        <f t="shared" si="63"/>
        <v>0</v>
      </c>
      <c r="BC248" s="41">
        <f t="shared" si="64"/>
        <v>0</v>
      </c>
      <c r="BD248" s="41">
        <f t="shared" si="64"/>
        <v>0</v>
      </c>
      <c r="BE248" s="41">
        <f t="shared" si="64"/>
        <v>0</v>
      </c>
      <c r="BF248" s="41">
        <f t="shared" si="64"/>
        <v>0</v>
      </c>
      <c r="BG248" s="41">
        <f t="shared" si="64"/>
        <v>0</v>
      </c>
      <c r="BH248" s="41">
        <f t="shared" si="64"/>
        <v>0</v>
      </c>
      <c r="BI248" s="41">
        <f t="shared" si="64"/>
        <v>0</v>
      </c>
      <c r="BJ248" s="41">
        <f t="shared" si="64"/>
        <v>0</v>
      </c>
      <c r="BK248" s="41">
        <f t="shared" si="64"/>
        <v>0</v>
      </c>
      <c r="BL248" s="41">
        <f t="shared" si="64"/>
        <v>0</v>
      </c>
      <c r="BM248" s="41">
        <f t="shared" si="65"/>
        <v>0</v>
      </c>
      <c r="BN248" s="41">
        <f t="shared" si="65"/>
        <v>0</v>
      </c>
      <c r="BO248" s="41">
        <f t="shared" si="65"/>
        <v>0</v>
      </c>
      <c r="BP248" s="41">
        <f t="shared" si="65"/>
        <v>0</v>
      </c>
      <c r="BQ248" s="41">
        <f t="shared" si="65"/>
        <v>0</v>
      </c>
      <c r="BR248" s="41">
        <f t="shared" si="65"/>
        <v>0</v>
      </c>
      <c r="BS248" s="41">
        <f t="shared" si="65"/>
        <v>0</v>
      </c>
      <c r="BT248" s="41">
        <f t="shared" si="65"/>
        <v>0</v>
      </c>
      <c r="BU248" s="41">
        <f t="shared" si="65"/>
        <v>0</v>
      </c>
      <c r="BV248" s="41">
        <f t="shared" si="65"/>
        <v>0</v>
      </c>
      <c r="BW248" s="41">
        <f t="shared" si="65"/>
        <v>0</v>
      </c>
      <c r="BX248" s="41">
        <f t="shared" si="65"/>
        <v>0</v>
      </c>
      <c r="BY248" s="41">
        <f t="shared" si="60"/>
        <v>0</v>
      </c>
      <c r="BZ248" s="41">
        <f t="shared" si="60"/>
        <v>0</v>
      </c>
      <c r="CA248" s="41">
        <f t="shared" si="60"/>
        <v>0</v>
      </c>
      <c r="CB248" s="44"/>
      <c r="CC248" s="41">
        <f t="shared" si="62"/>
        <v>0</v>
      </c>
      <c r="CD248" s="44">
        <v>29</v>
      </c>
    </row>
    <row r="249" spans="1:82">
      <c r="A249" s="41">
        <v>30</v>
      </c>
      <c r="B249" s="4" t="s">
        <v>56</v>
      </c>
      <c r="C249" s="2">
        <v>0</v>
      </c>
      <c r="D249" s="2">
        <v>0</v>
      </c>
      <c r="E249" s="2">
        <v>0</v>
      </c>
      <c r="F249" s="2">
        <v>0</v>
      </c>
      <c r="G249" s="2">
        <v>0</v>
      </c>
      <c r="H249" s="2">
        <v>0</v>
      </c>
      <c r="I249" s="2">
        <v>0</v>
      </c>
      <c r="J249" s="2">
        <v>0</v>
      </c>
      <c r="K249" s="2">
        <v>0</v>
      </c>
      <c r="L249" s="2">
        <v>0</v>
      </c>
      <c r="M249" s="2">
        <v>0</v>
      </c>
      <c r="N249" s="2">
        <v>0</v>
      </c>
      <c r="O249" s="2">
        <v>0</v>
      </c>
      <c r="P249" s="2">
        <v>0</v>
      </c>
      <c r="Q249" s="2">
        <v>0</v>
      </c>
      <c r="R249" s="2">
        <v>0</v>
      </c>
      <c r="S249" s="2">
        <v>0</v>
      </c>
      <c r="T249" s="2">
        <v>0</v>
      </c>
      <c r="U249" s="2">
        <v>0</v>
      </c>
      <c r="V249" s="2">
        <v>0</v>
      </c>
      <c r="W249" s="2">
        <v>0</v>
      </c>
      <c r="X249" s="2">
        <v>0</v>
      </c>
      <c r="Y249" s="2">
        <v>0</v>
      </c>
      <c r="Z249" s="2">
        <v>0</v>
      </c>
      <c r="AA249" s="2">
        <v>0</v>
      </c>
      <c r="AB249" s="2">
        <v>0</v>
      </c>
      <c r="AC249" s="2">
        <v>0</v>
      </c>
      <c r="AD249" s="2">
        <v>0</v>
      </c>
      <c r="AE249" s="2">
        <v>0</v>
      </c>
      <c r="AF249" s="2">
        <v>0</v>
      </c>
      <c r="AG249" s="2">
        <v>0</v>
      </c>
      <c r="AH249" s="2">
        <v>0</v>
      </c>
      <c r="AI249" s="2">
        <v>0</v>
      </c>
      <c r="AJ249" s="2">
        <v>0</v>
      </c>
      <c r="AK249" s="2">
        <v>0</v>
      </c>
      <c r="AL249" s="2">
        <v>30</v>
      </c>
      <c r="AM249" s="2">
        <f t="shared" si="61"/>
        <v>0</v>
      </c>
      <c r="AS249" s="41">
        <f t="shared" si="63"/>
        <v>0</v>
      </c>
      <c r="AT249" s="41">
        <f t="shared" si="63"/>
        <v>0</v>
      </c>
      <c r="AU249" s="41">
        <f t="shared" si="63"/>
        <v>0</v>
      </c>
      <c r="AV249" s="41">
        <f t="shared" si="63"/>
        <v>0</v>
      </c>
      <c r="AW249" s="41">
        <f t="shared" si="63"/>
        <v>0</v>
      </c>
      <c r="AX249" s="41">
        <f t="shared" si="63"/>
        <v>0</v>
      </c>
      <c r="AY249" s="41">
        <f t="shared" si="63"/>
        <v>0</v>
      </c>
      <c r="AZ249" s="41">
        <f t="shared" si="63"/>
        <v>0</v>
      </c>
      <c r="BA249" s="41">
        <f t="shared" si="63"/>
        <v>0</v>
      </c>
      <c r="BB249" s="41">
        <f t="shared" si="63"/>
        <v>0</v>
      </c>
      <c r="BC249" s="41">
        <f t="shared" si="64"/>
        <v>0</v>
      </c>
      <c r="BD249" s="41">
        <f t="shared" si="64"/>
        <v>0</v>
      </c>
      <c r="BE249" s="41">
        <f t="shared" si="64"/>
        <v>0</v>
      </c>
      <c r="BF249" s="41">
        <f t="shared" si="64"/>
        <v>0</v>
      </c>
      <c r="BG249" s="41">
        <f t="shared" si="64"/>
        <v>0</v>
      </c>
      <c r="BH249" s="41">
        <f t="shared" si="64"/>
        <v>0</v>
      </c>
      <c r="BI249" s="41">
        <f t="shared" si="64"/>
        <v>0</v>
      </c>
      <c r="BJ249" s="41">
        <f t="shared" si="64"/>
        <v>0</v>
      </c>
      <c r="BK249" s="41">
        <f t="shared" si="64"/>
        <v>0</v>
      </c>
      <c r="BL249" s="41">
        <f t="shared" si="64"/>
        <v>0</v>
      </c>
      <c r="BM249" s="41">
        <f t="shared" si="65"/>
        <v>0</v>
      </c>
      <c r="BN249" s="41">
        <f t="shared" si="65"/>
        <v>0</v>
      </c>
      <c r="BO249" s="41">
        <f t="shared" si="65"/>
        <v>0</v>
      </c>
      <c r="BP249" s="41">
        <f t="shared" si="65"/>
        <v>0</v>
      </c>
      <c r="BQ249" s="41">
        <f t="shared" si="65"/>
        <v>0</v>
      </c>
      <c r="BR249" s="41">
        <f t="shared" si="65"/>
        <v>0</v>
      </c>
      <c r="BS249" s="41">
        <f t="shared" si="65"/>
        <v>0</v>
      </c>
      <c r="BT249" s="41">
        <f t="shared" si="65"/>
        <v>0</v>
      </c>
      <c r="BU249" s="41">
        <f t="shared" si="65"/>
        <v>0</v>
      </c>
      <c r="BV249" s="41">
        <f t="shared" si="65"/>
        <v>0</v>
      </c>
      <c r="BW249" s="41">
        <f t="shared" si="65"/>
        <v>0</v>
      </c>
      <c r="BX249" s="41">
        <f t="shared" si="65"/>
        <v>0</v>
      </c>
      <c r="BY249" s="41">
        <f t="shared" si="60"/>
        <v>0</v>
      </c>
      <c r="BZ249" s="41">
        <f t="shared" si="60"/>
        <v>0</v>
      </c>
      <c r="CA249" s="41">
        <f t="shared" si="60"/>
        <v>0</v>
      </c>
      <c r="CB249" s="44"/>
      <c r="CC249" s="41">
        <f t="shared" si="62"/>
        <v>0</v>
      </c>
      <c r="CD249" s="44">
        <v>30</v>
      </c>
    </row>
    <row r="250" spans="1:82">
      <c r="A250" s="41">
        <v>31</v>
      </c>
      <c r="B250" s="4" t="s">
        <v>56</v>
      </c>
      <c r="AL250" s="2">
        <v>31</v>
      </c>
      <c r="AM250" s="2">
        <f t="shared" si="61"/>
        <v>0</v>
      </c>
      <c r="AS250" s="41">
        <f t="shared" si="63"/>
        <v>0</v>
      </c>
      <c r="AT250" s="41">
        <f t="shared" si="63"/>
        <v>0</v>
      </c>
      <c r="AU250" s="41">
        <f t="shared" si="63"/>
        <v>0</v>
      </c>
      <c r="AV250" s="41">
        <f t="shared" si="63"/>
        <v>0</v>
      </c>
      <c r="AW250" s="41">
        <f t="shared" si="63"/>
        <v>0</v>
      </c>
      <c r="AX250" s="41">
        <f t="shared" si="63"/>
        <v>0</v>
      </c>
      <c r="AY250" s="41">
        <f t="shared" si="63"/>
        <v>0</v>
      </c>
      <c r="AZ250" s="41">
        <f t="shared" si="63"/>
        <v>0</v>
      </c>
      <c r="BA250" s="41">
        <f t="shared" si="63"/>
        <v>0</v>
      </c>
      <c r="BB250" s="41">
        <f t="shared" si="63"/>
        <v>0</v>
      </c>
      <c r="BC250" s="41">
        <f t="shared" si="64"/>
        <v>0</v>
      </c>
      <c r="BD250" s="41">
        <f t="shared" si="64"/>
        <v>0</v>
      </c>
      <c r="BE250" s="41">
        <f t="shared" si="64"/>
        <v>0</v>
      </c>
      <c r="BF250" s="41">
        <f t="shared" si="64"/>
        <v>0</v>
      </c>
      <c r="BG250" s="41">
        <f t="shared" si="64"/>
        <v>0</v>
      </c>
      <c r="BH250" s="41">
        <f t="shared" si="64"/>
        <v>0</v>
      </c>
      <c r="BI250" s="41">
        <f t="shared" si="64"/>
        <v>0</v>
      </c>
      <c r="BJ250" s="41">
        <f t="shared" si="64"/>
        <v>0</v>
      </c>
      <c r="BK250" s="41">
        <f t="shared" si="64"/>
        <v>0</v>
      </c>
      <c r="BL250" s="41">
        <f t="shared" si="64"/>
        <v>0</v>
      </c>
      <c r="BM250" s="41">
        <f t="shared" si="65"/>
        <v>0</v>
      </c>
      <c r="BN250" s="41">
        <f t="shared" si="65"/>
        <v>0</v>
      </c>
      <c r="BO250" s="41">
        <f t="shared" si="65"/>
        <v>0</v>
      </c>
      <c r="BP250" s="41">
        <f t="shared" si="65"/>
        <v>0</v>
      </c>
      <c r="BQ250" s="41">
        <f t="shared" si="65"/>
        <v>0</v>
      </c>
      <c r="BR250" s="41">
        <f t="shared" si="65"/>
        <v>0</v>
      </c>
      <c r="BS250" s="41">
        <f t="shared" si="65"/>
        <v>0</v>
      </c>
      <c r="BT250" s="41">
        <f t="shared" si="65"/>
        <v>0</v>
      </c>
      <c r="BU250" s="41">
        <f t="shared" si="65"/>
        <v>0</v>
      </c>
      <c r="BV250" s="41">
        <f t="shared" si="65"/>
        <v>0</v>
      </c>
      <c r="BW250" s="41">
        <f t="shared" si="65"/>
        <v>0</v>
      </c>
      <c r="BX250" s="41">
        <f t="shared" si="65"/>
        <v>0</v>
      </c>
      <c r="BY250" s="41">
        <f t="shared" si="60"/>
        <v>0</v>
      </c>
      <c r="BZ250" s="41">
        <f t="shared" si="60"/>
        <v>0</v>
      </c>
      <c r="CA250" s="41">
        <f t="shared" si="60"/>
        <v>0</v>
      </c>
      <c r="CB250" s="44"/>
      <c r="CC250" s="41">
        <f t="shared" si="62"/>
        <v>0</v>
      </c>
      <c r="CD250" s="44">
        <v>31</v>
      </c>
    </row>
    <row r="251" spans="1:82">
      <c r="A251" s="41">
        <v>32</v>
      </c>
      <c r="B251" s="4" t="s">
        <v>56</v>
      </c>
      <c r="AL251" s="2">
        <v>32</v>
      </c>
      <c r="AM251" s="2">
        <f t="shared" si="61"/>
        <v>0</v>
      </c>
      <c r="AS251" s="41">
        <f t="shared" si="63"/>
        <v>0</v>
      </c>
      <c r="AT251" s="41">
        <f t="shared" si="63"/>
        <v>0</v>
      </c>
      <c r="AU251" s="41">
        <f t="shared" si="63"/>
        <v>0</v>
      </c>
      <c r="AV251" s="41">
        <f t="shared" si="63"/>
        <v>0</v>
      </c>
      <c r="AW251" s="41">
        <f t="shared" si="63"/>
        <v>0</v>
      </c>
      <c r="AX251" s="41">
        <f t="shared" si="63"/>
        <v>0</v>
      </c>
      <c r="AY251" s="41">
        <f t="shared" si="63"/>
        <v>0</v>
      </c>
      <c r="AZ251" s="41">
        <f t="shared" si="63"/>
        <v>0</v>
      </c>
      <c r="BA251" s="41">
        <f t="shared" si="63"/>
        <v>0</v>
      </c>
      <c r="BB251" s="41">
        <f t="shared" si="63"/>
        <v>0</v>
      </c>
      <c r="BC251" s="41">
        <f t="shared" si="64"/>
        <v>0</v>
      </c>
      <c r="BD251" s="41">
        <f t="shared" si="64"/>
        <v>0</v>
      </c>
      <c r="BE251" s="41">
        <f t="shared" si="64"/>
        <v>0</v>
      </c>
      <c r="BF251" s="41">
        <f t="shared" si="64"/>
        <v>0</v>
      </c>
      <c r="BG251" s="41">
        <f t="shared" si="64"/>
        <v>0</v>
      </c>
      <c r="BH251" s="41">
        <f t="shared" si="64"/>
        <v>0</v>
      </c>
      <c r="BI251" s="41">
        <f t="shared" si="64"/>
        <v>0</v>
      </c>
      <c r="BJ251" s="41">
        <f t="shared" si="64"/>
        <v>0</v>
      </c>
      <c r="BK251" s="41">
        <f t="shared" si="64"/>
        <v>0</v>
      </c>
      <c r="BL251" s="41">
        <f t="shared" si="64"/>
        <v>0</v>
      </c>
      <c r="BM251" s="41">
        <f t="shared" si="65"/>
        <v>0</v>
      </c>
      <c r="BN251" s="41">
        <f t="shared" si="65"/>
        <v>0</v>
      </c>
      <c r="BO251" s="41">
        <f t="shared" si="65"/>
        <v>0</v>
      </c>
      <c r="BP251" s="41">
        <f t="shared" si="65"/>
        <v>0</v>
      </c>
      <c r="BQ251" s="41">
        <f t="shared" si="65"/>
        <v>0</v>
      </c>
      <c r="BR251" s="41">
        <f t="shared" si="65"/>
        <v>0</v>
      </c>
      <c r="BS251" s="41">
        <f t="shared" si="65"/>
        <v>0</v>
      </c>
      <c r="BT251" s="41">
        <f t="shared" si="65"/>
        <v>0</v>
      </c>
      <c r="BU251" s="41">
        <f t="shared" si="65"/>
        <v>0</v>
      </c>
      <c r="BV251" s="41">
        <f t="shared" si="65"/>
        <v>0</v>
      </c>
      <c r="BW251" s="41">
        <f t="shared" si="65"/>
        <v>0</v>
      </c>
      <c r="BX251" s="41">
        <f t="shared" si="65"/>
        <v>0</v>
      </c>
      <c r="BY251" s="41">
        <f t="shared" si="60"/>
        <v>0</v>
      </c>
      <c r="BZ251" s="41">
        <f t="shared" si="60"/>
        <v>0</v>
      </c>
      <c r="CA251" s="41">
        <f t="shared" si="60"/>
        <v>0</v>
      </c>
      <c r="CB251" s="44"/>
      <c r="CC251" s="41">
        <f t="shared" si="62"/>
        <v>0</v>
      </c>
      <c r="CD251" s="44">
        <v>32</v>
      </c>
    </row>
    <row r="252" spans="1:82">
      <c r="A252" s="41">
        <v>33</v>
      </c>
      <c r="B252" s="4" t="s">
        <v>56</v>
      </c>
      <c r="AL252" s="2">
        <v>33</v>
      </c>
      <c r="AM252" s="2">
        <f t="shared" si="61"/>
        <v>0</v>
      </c>
      <c r="AS252" s="41">
        <f t="shared" si="63"/>
        <v>0</v>
      </c>
      <c r="AT252" s="41">
        <f t="shared" si="63"/>
        <v>0</v>
      </c>
      <c r="AU252" s="41">
        <f t="shared" si="63"/>
        <v>0</v>
      </c>
      <c r="AV252" s="41">
        <f t="shared" si="63"/>
        <v>0</v>
      </c>
      <c r="AW252" s="41">
        <f t="shared" si="63"/>
        <v>0</v>
      </c>
      <c r="AX252" s="41">
        <f t="shared" si="63"/>
        <v>0</v>
      </c>
      <c r="AY252" s="41">
        <f t="shared" si="63"/>
        <v>0</v>
      </c>
      <c r="AZ252" s="41">
        <f t="shared" si="63"/>
        <v>0</v>
      </c>
      <c r="BA252" s="41">
        <f t="shared" si="63"/>
        <v>0</v>
      </c>
      <c r="BB252" s="41">
        <f t="shared" si="63"/>
        <v>0</v>
      </c>
      <c r="BC252" s="41">
        <f t="shared" si="64"/>
        <v>0</v>
      </c>
      <c r="BD252" s="41">
        <f t="shared" si="64"/>
        <v>0</v>
      </c>
      <c r="BE252" s="41">
        <f t="shared" si="64"/>
        <v>0</v>
      </c>
      <c r="BF252" s="41">
        <f t="shared" si="64"/>
        <v>0</v>
      </c>
      <c r="BG252" s="41">
        <f t="shared" si="64"/>
        <v>0</v>
      </c>
      <c r="BH252" s="41">
        <f t="shared" si="64"/>
        <v>0</v>
      </c>
      <c r="BI252" s="41">
        <f t="shared" si="64"/>
        <v>0</v>
      </c>
      <c r="BJ252" s="41">
        <f t="shared" si="64"/>
        <v>0</v>
      </c>
      <c r="BK252" s="41">
        <f t="shared" si="64"/>
        <v>0</v>
      </c>
      <c r="BL252" s="41">
        <f t="shared" si="64"/>
        <v>0</v>
      </c>
      <c r="BM252" s="41">
        <f t="shared" si="65"/>
        <v>0</v>
      </c>
      <c r="BN252" s="41">
        <f t="shared" si="65"/>
        <v>0</v>
      </c>
      <c r="BO252" s="41">
        <f t="shared" si="65"/>
        <v>0</v>
      </c>
      <c r="BP252" s="41">
        <f t="shared" si="65"/>
        <v>0</v>
      </c>
      <c r="BQ252" s="41">
        <f t="shared" si="65"/>
        <v>0</v>
      </c>
      <c r="BR252" s="41">
        <f t="shared" si="65"/>
        <v>0</v>
      </c>
      <c r="BS252" s="41">
        <f t="shared" si="65"/>
        <v>0</v>
      </c>
      <c r="BT252" s="41">
        <f t="shared" si="65"/>
        <v>0</v>
      </c>
      <c r="BU252" s="41">
        <f t="shared" si="65"/>
        <v>0</v>
      </c>
      <c r="BV252" s="41">
        <f t="shared" si="65"/>
        <v>0</v>
      </c>
      <c r="BW252" s="41">
        <f t="shared" si="65"/>
        <v>0</v>
      </c>
      <c r="BX252" s="41">
        <f t="shared" si="65"/>
        <v>0</v>
      </c>
      <c r="BY252" s="41">
        <f t="shared" si="60"/>
        <v>0</v>
      </c>
      <c r="BZ252" s="41">
        <f t="shared" si="60"/>
        <v>0</v>
      </c>
      <c r="CA252" s="41">
        <f t="shared" si="60"/>
        <v>0</v>
      </c>
      <c r="CB252" s="44"/>
      <c r="CC252" s="41">
        <f t="shared" si="62"/>
        <v>0</v>
      </c>
      <c r="CD252" s="44">
        <v>33</v>
      </c>
    </row>
    <row r="253" spans="1:82">
      <c r="A253" s="41">
        <v>34</v>
      </c>
      <c r="B253" s="4" t="s">
        <v>56</v>
      </c>
      <c r="AL253" s="2">
        <v>34</v>
      </c>
      <c r="AM253" s="2">
        <f>SUM(C253:AK253)</f>
        <v>0</v>
      </c>
      <c r="AS253" s="41">
        <f t="shared" si="63"/>
        <v>0</v>
      </c>
      <c r="AT253" s="41">
        <f t="shared" si="63"/>
        <v>0</v>
      </c>
      <c r="AU253" s="41">
        <f t="shared" si="63"/>
        <v>0</v>
      </c>
      <c r="AV253" s="41">
        <f t="shared" si="63"/>
        <v>0</v>
      </c>
      <c r="AW253" s="41">
        <f t="shared" si="63"/>
        <v>0</v>
      </c>
      <c r="AX253" s="41">
        <f t="shared" si="63"/>
        <v>0</v>
      </c>
      <c r="AY253" s="41">
        <f t="shared" si="63"/>
        <v>0</v>
      </c>
      <c r="AZ253" s="41">
        <f t="shared" si="63"/>
        <v>0</v>
      </c>
      <c r="BA253" s="41">
        <f t="shared" si="63"/>
        <v>0</v>
      </c>
      <c r="BB253" s="41">
        <f t="shared" si="63"/>
        <v>0</v>
      </c>
      <c r="BC253" s="41">
        <f t="shared" si="64"/>
        <v>0</v>
      </c>
      <c r="BD253" s="41">
        <f t="shared" si="64"/>
        <v>0</v>
      </c>
      <c r="BE253" s="41">
        <f t="shared" si="64"/>
        <v>0</v>
      </c>
      <c r="BF253" s="41">
        <f t="shared" si="64"/>
        <v>0</v>
      </c>
      <c r="BG253" s="41">
        <f t="shared" si="64"/>
        <v>0</v>
      </c>
      <c r="BH253" s="41">
        <f t="shared" si="64"/>
        <v>0</v>
      </c>
      <c r="BI253" s="41">
        <f t="shared" si="64"/>
        <v>0</v>
      </c>
      <c r="BJ253" s="41">
        <f t="shared" si="64"/>
        <v>0</v>
      </c>
      <c r="BK253" s="41">
        <f t="shared" si="64"/>
        <v>0</v>
      </c>
      <c r="BL253" s="41">
        <f t="shared" si="64"/>
        <v>0</v>
      </c>
      <c r="BM253" s="41">
        <f t="shared" si="65"/>
        <v>0</v>
      </c>
      <c r="BN253" s="41">
        <f t="shared" si="65"/>
        <v>0</v>
      </c>
      <c r="BO253" s="41">
        <f t="shared" si="65"/>
        <v>0</v>
      </c>
      <c r="BP253" s="41">
        <f t="shared" si="65"/>
        <v>0</v>
      </c>
      <c r="BQ253" s="41">
        <f t="shared" si="65"/>
        <v>0</v>
      </c>
      <c r="BR253" s="41">
        <f t="shared" si="65"/>
        <v>0</v>
      </c>
      <c r="BS253" s="41">
        <f t="shared" si="65"/>
        <v>0</v>
      </c>
      <c r="BT253" s="41">
        <f t="shared" si="65"/>
        <v>0</v>
      </c>
      <c r="BU253" s="41">
        <f t="shared" si="65"/>
        <v>0</v>
      </c>
      <c r="BV253" s="41">
        <f t="shared" si="65"/>
        <v>0</v>
      </c>
      <c r="BW253" s="41">
        <f t="shared" si="65"/>
        <v>0</v>
      </c>
      <c r="BX253" s="41">
        <f t="shared" si="65"/>
        <v>0</v>
      </c>
      <c r="BY253" s="41">
        <f t="shared" si="60"/>
        <v>0</v>
      </c>
      <c r="BZ253" s="41">
        <f t="shared" si="60"/>
        <v>0</v>
      </c>
      <c r="CA253" s="41">
        <f t="shared" si="60"/>
        <v>0</v>
      </c>
      <c r="CB253" s="44"/>
      <c r="CC253" s="41">
        <f>SUM(AS253:CA253)</f>
        <v>0</v>
      </c>
      <c r="CD253" s="44">
        <v>34</v>
      </c>
    </row>
    <row r="254" spans="1:82">
      <c r="A254" s="41">
        <v>35</v>
      </c>
      <c r="B254" s="4" t="s">
        <v>56</v>
      </c>
      <c r="C254" s="2">
        <v>0</v>
      </c>
      <c r="D254" s="2">
        <v>0</v>
      </c>
      <c r="E254" s="2">
        <v>0</v>
      </c>
      <c r="F254" s="2">
        <v>0</v>
      </c>
      <c r="G254" s="2">
        <v>0</v>
      </c>
      <c r="H254" s="2">
        <v>0</v>
      </c>
      <c r="I254" s="2">
        <v>0</v>
      </c>
      <c r="J254" s="2">
        <v>0</v>
      </c>
      <c r="K254" s="2">
        <v>0</v>
      </c>
      <c r="L254" s="2">
        <v>0</v>
      </c>
      <c r="M254" s="2">
        <v>0</v>
      </c>
      <c r="N254" s="2">
        <v>0</v>
      </c>
      <c r="O254" s="2">
        <v>0</v>
      </c>
      <c r="P254" s="2">
        <v>0</v>
      </c>
      <c r="Q254" s="2">
        <v>0</v>
      </c>
      <c r="R254" s="2">
        <v>0</v>
      </c>
      <c r="S254" s="2">
        <v>0</v>
      </c>
      <c r="T254" s="2">
        <v>0</v>
      </c>
      <c r="U254" s="2">
        <v>0</v>
      </c>
      <c r="V254" s="2">
        <v>0</v>
      </c>
      <c r="W254" s="2">
        <v>0</v>
      </c>
      <c r="X254" s="2">
        <v>0</v>
      </c>
      <c r="Y254" s="2">
        <v>0</v>
      </c>
      <c r="Z254" s="2">
        <v>0</v>
      </c>
      <c r="AA254" s="2">
        <v>0</v>
      </c>
      <c r="AB254" s="2">
        <v>0</v>
      </c>
      <c r="AC254" s="2">
        <v>0</v>
      </c>
      <c r="AD254" s="2">
        <v>0</v>
      </c>
      <c r="AE254" s="2">
        <v>0</v>
      </c>
      <c r="AF254" s="2">
        <v>0</v>
      </c>
      <c r="AG254" s="2">
        <v>0</v>
      </c>
      <c r="AH254" s="2">
        <v>0</v>
      </c>
      <c r="AI254" s="2">
        <v>0</v>
      </c>
      <c r="AJ254" s="2">
        <v>0</v>
      </c>
      <c r="AK254" s="2">
        <v>0</v>
      </c>
      <c r="AL254" s="2">
        <v>35</v>
      </c>
      <c r="AM254" s="2">
        <f>SUM(C254:AK254)</f>
        <v>0</v>
      </c>
      <c r="AS254" s="41">
        <f t="shared" si="63"/>
        <v>0</v>
      </c>
      <c r="AT254" s="41">
        <f t="shared" si="63"/>
        <v>0</v>
      </c>
      <c r="AU254" s="41">
        <f t="shared" si="63"/>
        <v>0</v>
      </c>
      <c r="AV254" s="41">
        <f t="shared" si="63"/>
        <v>0</v>
      </c>
      <c r="AW254" s="41">
        <f t="shared" si="63"/>
        <v>0</v>
      </c>
      <c r="AX254" s="41">
        <f t="shared" si="63"/>
        <v>0</v>
      </c>
      <c r="AY254" s="41">
        <f t="shared" si="63"/>
        <v>0</v>
      </c>
      <c r="AZ254" s="41">
        <f t="shared" si="63"/>
        <v>0</v>
      </c>
      <c r="BA254" s="41">
        <f t="shared" si="63"/>
        <v>0</v>
      </c>
      <c r="BB254" s="41">
        <f t="shared" si="63"/>
        <v>0</v>
      </c>
      <c r="BC254" s="41">
        <f t="shared" si="64"/>
        <v>0</v>
      </c>
      <c r="BD254" s="41">
        <f t="shared" si="64"/>
        <v>0</v>
      </c>
      <c r="BE254" s="41">
        <f t="shared" si="64"/>
        <v>0</v>
      </c>
      <c r="BF254" s="41">
        <f t="shared" si="64"/>
        <v>0</v>
      </c>
      <c r="BG254" s="41">
        <f t="shared" si="64"/>
        <v>0</v>
      </c>
      <c r="BH254" s="41">
        <f t="shared" si="64"/>
        <v>0</v>
      </c>
      <c r="BI254" s="41">
        <f t="shared" si="64"/>
        <v>0</v>
      </c>
      <c r="BJ254" s="41">
        <f t="shared" si="64"/>
        <v>0</v>
      </c>
      <c r="BK254" s="41">
        <f t="shared" si="64"/>
        <v>0</v>
      </c>
      <c r="BL254" s="41">
        <f t="shared" si="64"/>
        <v>0</v>
      </c>
      <c r="BM254" s="41">
        <f t="shared" si="65"/>
        <v>0</v>
      </c>
      <c r="BN254" s="41">
        <f t="shared" si="65"/>
        <v>0</v>
      </c>
      <c r="BO254" s="41">
        <f t="shared" si="65"/>
        <v>0</v>
      </c>
      <c r="BP254" s="41">
        <f t="shared" si="65"/>
        <v>0</v>
      </c>
      <c r="BQ254" s="41">
        <f t="shared" si="65"/>
        <v>0</v>
      </c>
      <c r="BR254" s="41">
        <f t="shared" si="65"/>
        <v>0</v>
      </c>
      <c r="BS254" s="41">
        <f t="shared" si="65"/>
        <v>0</v>
      </c>
      <c r="BT254" s="41">
        <f t="shared" si="65"/>
        <v>0</v>
      </c>
      <c r="BU254" s="41">
        <f t="shared" si="65"/>
        <v>0</v>
      </c>
      <c r="BV254" s="41">
        <f t="shared" si="65"/>
        <v>0</v>
      </c>
      <c r="BW254" s="41">
        <f t="shared" si="65"/>
        <v>0</v>
      </c>
      <c r="BX254" s="41">
        <f t="shared" si="65"/>
        <v>0</v>
      </c>
      <c r="BY254" s="41">
        <f t="shared" si="60"/>
        <v>0</v>
      </c>
      <c r="BZ254" s="41">
        <f t="shared" si="60"/>
        <v>0</v>
      </c>
      <c r="CA254" s="41">
        <f t="shared" si="60"/>
        <v>0</v>
      </c>
      <c r="CB254" s="44"/>
      <c r="CC254" s="41">
        <f>SUM(AS254:CA254)</f>
        <v>0</v>
      </c>
      <c r="CD254" s="44">
        <v>35</v>
      </c>
    </row>
    <row r="255" spans="1:82">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row>
  </sheetData>
  <phoneticPr fontId="11" type="noConversion"/>
  <pageMargins left="0.78740157480314965" right="0.51181102362204722" top="0.51181102362204722" bottom="0.55118110236220474" header="0.51181102362204722" footer="0.51181102362204722"/>
  <pageSetup paperSize="9" scale="52" fitToWidth="2" fitToHeight="3" pageOrder="overThenDown" orientation="landscape" horizontalDpi="4294967292" r:id="rId1"/>
  <headerFooter alignWithMargins="0"/>
  <drawing r:id="rId2"/>
  <legacyDrawing r:id="rId3"/>
</worksheet>
</file>

<file path=xl/worksheets/sheet3.xml><?xml version="1.0" encoding="utf-8"?>
<worksheet xmlns="http://schemas.openxmlformats.org/spreadsheetml/2006/main" xmlns:r="http://schemas.openxmlformats.org/officeDocument/2006/relationships">
  <sheetPr>
    <pageSetUpPr fitToPage="1"/>
  </sheetPr>
  <dimension ref="A1:M59"/>
  <sheetViews>
    <sheetView zoomScale="50" workbookViewId="0">
      <selection activeCell="C5" sqref="C5"/>
    </sheetView>
  </sheetViews>
  <sheetFormatPr defaultRowHeight="15.75"/>
  <cols>
    <col min="1" max="1" width="12.109375" customWidth="1"/>
    <col min="3" max="3" width="11.109375" customWidth="1"/>
  </cols>
  <sheetData>
    <row r="1" spans="1:6">
      <c r="A1" t="str">
        <f>Calculation!$C$2</f>
        <v>Model name</v>
      </c>
      <c r="D1" t="str">
        <f>Calculation!$F$2</f>
        <v>Case description</v>
      </c>
    </row>
    <row r="3" spans="1:6">
      <c r="A3" s="47" t="s">
        <v>69</v>
      </c>
    </row>
    <row r="5" spans="1:6">
      <c r="A5" t="s">
        <v>70</v>
      </c>
      <c r="C5" s="38">
        <v>1</v>
      </c>
      <c r="D5" t="str">
        <f>INDEX(Calculation!$A$14:$A$48,C5)</f>
        <v>Laser hole</v>
      </c>
    </row>
    <row r="6" spans="1:6">
      <c r="A6" t="s">
        <v>71</v>
      </c>
      <c r="C6">
        <f ca="1">INDEX(Calculation!$F$14:$F$48,C5)</f>
        <v>43.702888030017284</v>
      </c>
      <c r="D6" t="s">
        <v>72</v>
      </c>
      <c r="E6" s="50">
        <f ca="1">C6+273.15</f>
        <v>316.85288803001725</v>
      </c>
      <c r="F6" t="s">
        <v>73</v>
      </c>
    </row>
    <row r="7" spans="1:6">
      <c r="A7" t="s">
        <v>74</v>
      </c>
      <c r="C7">
        <f>INDEX(Calculation!$D$95:$D$129,C5)</f>
        <v>24.219000000000005</v>
      </c>
      <c r="D7" t="s">
        <v>75</v>
      </c>
    </row>
    <row r="8" spans="1:6" ht="16.5" thickBot="1"/>
    <row r="9" spans="1:6">
      <c r="A9" s="58" t="s">
        <v>76</v>
      </c>
      <c r="B9" s="59">
        <f ca="1">Calculation!$G$8</f>
        <v>11354</v>
      </c>
      <c r="C9" s="60"/>
      <c r="D9" s="61" t="s">
        <v>77</v>
      </c>
      <c r="E9" s="62" t="s">
        <v>77</v>
      </c>
    </row>
    <row r="10" spans="1:6">
      <c r="A10" s="63" t="str">
        <f>IF(Calculation!$C$5=1,"Steady state","Transient")</f>
        <v>Transient</v>
      </c>
      <c r="B10" s="52"/>
      <c r="C10" s="52"/>
      <c r="D10" s="57" t="s">
        <v>78</v>
      </c>
      <c r="E10" s="64" t="s">
        <v>79</v>
      </c>
    </row>
    <row r="11" spans="1:6">
      <c r="A11" s="65" t="s">
        <v>80</v>
      </c>
      <c r="B11" s="6"/>
      <c r="C11" s="6"/>
      <c r="D11" s="56">
        <f>IF(INDEX(Calculation!$D$54:$D$88,C5)&gt;=0,INDEX(Calculation!$D$54:$D$88,C5),"")</f>
        <v>3</v>
      </c>
      <c r="E11" s="66" t="str">
        <f>IF(INDEX(Calculation!$D$54:$D$88,C5)&lt;0,-INDEX(Calculation!$D$54:$D$88,C5),"")</f>
        <v/>
      </c>
    </row>
    <row r="12" spans="1:6">
      <c r="A12" s="65" t="s">
        <v>81</v>
      </c>
      <c r="B12" s="6"/>
      <c r="C12" s="6"/>
      <c r="D12" s="56">
        <f ca="1">IF(INDEX(Calculation!$E$54:$E$88,C5)&gt;=0,INDEX(Calculation!$E$54:$E$88,C5),"")</f>
        <v>1.2634931031058758</v>
      </c>
      <c r="E12" s="66" t="str">
        <f ca="1">IF(INDEX(Calculation!$E$54:$E$88,C5)&lt;0,-INDEX(Calculation!$E$54:$E$88,C5),"")</f>
        <v/>
      </c>
    </row>
    <row r="13" spans="1:6">
      <c r="A13" s="65" t="s">
        <v>82</v>
      </c>
      <c r="B13" s="6"/>
      <c r="C13" s="6"/>
      <c r="D13" s="56">
        <f ca="1">SUM(F22:F56)</f>
        <v>0</v>
      </c>
      <c r="E13" s="66">
        <f ca="1">SUM(G22:G56)</f>
        <v>0.14850658861924734</v>
      </c>
    </row>
    <row r="14" spans="1:6">
      <c r="A14" s="65" t="s">
        <v>83</v>
      </c>
      <c r="B14" s="6"/>
      <c r="C14" s="6"/>
      <c r="D14" s="56">
        <f ca="1">SUM(I22:I56)</f>
        <v>0</v>
      </c>
      <c r="E14" s="66">
        <f ca="1">SUM(J22:J56)</f>
        <v>4.1147758655287614</v>
      </c>
    </row>
    <row r="15" spans="1:6">
      <c r="A15" s="65" t="s">
        <v>84</v>
      </c>
      <c r="B15" s="6"/>
      <c r="C15" s="6"/>
      <c r="D15" s="56">
        <f>SUM(L22:L56)</f>
        <v>0</v>
      </c>
      <c r="E15" s="66">
        <f>SUM(M22:M56)</f>
        <v>0</v>
      </c>
    </row>
    <row r="16" spans="1:6">
      <c r="A16" s="67" t="s">
        <v>85</v>
      </c>
      <c r="B16" s="55"/>
      <c r="C16" s="55"/>
      <c r="D16" s="54">
        <f ca="1">SUM(D11:D15)</f>
        <v>4.2634931031058763</v>
      </c>
      <c r="E16" s="68">
        <f ca="1">SUM(E11:E15)</f>
        <v>4.2632824541480083</v>
      </c>
    </row>
    <row r="17" spans="1:13">
      <c r="A17" s="65"/>
      <c r="B17" s="6"/>
      <c r="C17" s="6"/>
      <c r="D17" s="6"/>
      <c r="E17" s="69"/>
    </row>
    <row r="18" spans="1:13" ht="16.5" thickBot="1">
      <c r="A18" s="70" t="s">
        <v>86</v>
      </c>
      <c r="B18" s="71">
        <f ca="1">D16-E16</f>
        <v>2.1064895786793159E-4</v>
      </c>
      <c r="C18" s="72" t="s">
        <v>87</v>
      </c>
      <c r="D18" s="71">
        <f ca="1">B18*100/(D16+E16)*2</f>
        <v>4.9408819653691633E-3</v>
      </c>
      <c r="E18" s="73" t="s">
        <v>88</v>
      </c>
    </row>
    <row r="19" spans="1:13" ht="16.5" thickBot="1"/>
    <row r="20" spans="1:13">
      <c r="A20" s="58" t="s">
        <v>20</v>
      </c>
      <c r="B20" s="77"/>
      <c r="C20" s="79" t="s">
        <v>89</v>
      </c>
      <c r="D20" s="88"/>
      <c r="E20" s="78" t="s">
        <v>90</v>
      </c>
      <c r="F20" s="79"/>
      <c r="G20" s="80"/>
      <c r="H20" s="78" t="s">
        <v>91</v>
      </c>
      <c r="I20" s="79"/>
      <c r="J20" s="80"/>
      <c r="K20" s="78" t="s">
        <v>92</v>
      </c>
      <c r="L20" s="79"/>
      <c r="M20" s="81"/>
    </row>
    <row r="21" spans="1:13">
      <c r="A21" s="63" t="s">
        <v>93</v>
      </c>
      <c r="B21" s="25" t="s">
        <v>20</v>
      </c>
      <c r="C21" s="87" t="s">
        <v>72</v>
      </c>
      <c r="D21" s="54" t="s">
        <v>73</v>
      </c>
      <c r="E21" s="74" t="s">
        <v>94</v>
      </c>
      <c r="F21" s="54" t="s">
        <v>78</v>
      </c>
      <c r="G21" s="53" t="s">
        <v>79</v>
      </c>
      <c r="H21" s="74" t="s">
        <v>94</v>
      </c>
      <c r="I21" s="54" t="s">
        <v>78</v>
      </c>
      <c r="J21" s="53" t="s">
        <v>79</v>
      </c>
      <c r="K21" s="74" t="s">
        <v>94</v>
      </c>
      <c r="L21" s="54" t="s">
        <v>78</v>
      </c>
      <c r="M21" s="64" t="s">
        <v>79</v>
      </c>
    </row>
    <row r="22" spans="1:13">
      <c r="A22" s="65" t="str">
        <f>INDEX(Calculation!$A$14:$A$48,B22)</f>
        <v>Laser hole</v>
      </c>
      <c r="B22" s="56">
        <v>1</v>
      </c>
      <c r="C22" s="92">
        <f ca="1">INDEX(Calculation!$F$14:$F$48,B22)</f>
        <v>43.702888030017284</v>
      </c>
      <c r="D22" s="89">
        <f ca="1">C22+273.15</f>
        <v>316.85288803001725</v>
      </c>
      <c r="E22" s="75" t="str">
        <f>IF(INDEX(Calculation!$C$137:$AK$171,C5,B22)=0,"",INDEX(Calculation!$C$137:$AK$171,C5,B22))</f>
        <v/>
      </c>
      <c r="F22" s="56" t="str">
        <f>IF(E22="","",IF((C22-C6)&lt;=0,"",E22*(C22-C6)))</f>
        <v/>
      </c>
      <c r="G22" s="51" t="str">
        <f>IF(E22="","",IF((C22-C6)&gt;0,"",-E22*(C22-C6)))</f>
        <v/>
      </c>
      <c r="H22" s="75" t="str">
        <f>IF(INDEX(Calculation!$C$178:$AK$212,C5,B22)=0,"",INDEX(Calculation!$C$178:$AK$212,C5,B22))</f>
        <v/>
      </c>
      <c r="I22" s="56" t="str">
        <f>IF(H22="","",IF((C22-C6)&lt;=0,"",H22*0.0000000567*((C22+273.15)^4-(C6+273.15)^4)))</f>
        <v/>
      </c>
      <c r="J22" s="51" t="str">
        <f>IF(H22="","",IF((C22-C6)&gt;0,"",-H22*0.0000000567*((C22+273.15)^4-(C6+273.15)^4)))</f>
        <v/>
      </c>
      <c r="K22" s="75" t="str">
        <f>IF(INDEX(Calculation!$C$220:$AK$254,C5,B22)=0,"",INDEX(Calculation!$C$220:$AK$254,C5,B22))</f>
        <v/>
      </c>
      <c r="L22" s="56" t="str">
        <f>IF(K22="","",IF((C22-C6)&lt;=0,"",K22*(C22-C6)))</f>
        <v/>
      </c>
      <c r="M22" s="66" t="str">
        <f>IF(K22="","",IF((C22-C6)&gt;0,"",-K22*(C22-C6)))</f>
        <v/>
      </c>
    </row>
    <row r="23" spans="1:13">
      <c r="A23" s="65" t="str">
        <f>INDEX(Calculation!$A$14:$A$48,B23)</f>
        <v>Top plate</v>
      </c>
      <c r="B23" s="56">
        <v>2</v>
      </c>
      <c r="C23" s="92">
        <f ca="1">INDEX(Calculation!$F$14:$F$48,B23)</f>
        <v>17.268741934573764</v>
      </c>
      <c r="D23" s="89">
        <f t="shared" ref="D23:D38" ca="1" si="0">C23+273.15</f>
        <v>290.41874193457375</v>
      </c>
      <c r="E23" s="75" t="str">
        <f>IF(INDEX(Calculation!$C$137:$AK$171,C5,B23)=0,"",INDEX(Calculation!$C$137:$AK$171,C5,B23))</f>
        <v/>
      </c>
      <c r="F23" s="56" t="str">
        <f>IF(E23="","",IF((C23-C6)&lt;=0,"",E23*(C23-C6)))</f>
        <v/>
      </c>
      <c r="G23" s="51" t="str">
        <f>IF(E23="","",IF((C23-C6)&gt;0,"",-E23*(C23-C6)))</f>
        <v/>
      </c>
      <c r="H23" s="75" t="str">
        <f>IF(INDEX(Calculation!$C$178:$AK$212,C5,B23)=0,"",INDEX(Calculation!$C$178:$AK$212,C5,B23))</f>
        <v/>
      </c>
      <c r="I23" s="56" t="str">
        <f>IF(H23="","",IF((C23-C6)&lt;=0,"",H23*0.0000000567*((C23+273.15)^4-(C6+273.15)^4)))</f>
        <v/>
      </c>
      <c r="J23" s="51" t="str">
        <f>IF(H23="","",IF((C23-C6)&gt;0,"",-H23*0.0000000567*((C23+273.15)^4-(C6+273.15)^4)))</f>
        <v/>
      </c>
      <c r="K23" s="75" t="str">
        <f>IF(INDEX(Calculation!$C$220:$AK$254,C5,B23)=0,"",INDEX(Calculation!$C$220:$AK$254,C5,B23))</f>
        <v/>
      </c>
      <c r="L23" s="56" t="str">
        <f>IF(K23="","",IF((C23-C6)&lt;=0,"",K23*(C23-C6)))</f>
        <v/>
      </c>
      <c r="M23" s="66" t="str">
        <f>IF(K23="","",IF((C23-C6)&gt;0,"",-K23*(C23-C6)))</f>
        <v/>
      </c>
    </row>
    <row r="24" spans="1:13">
      <c r="A24" s="65" t="str">
        <f>INDEX(Calculation!$A$14:$A$48,B24)</f>
        <v>Leading Edge</v>
      </c>
      <c r="B24" s="56">
        <v>3</v>
      </c>
      <c r="C24" s="92">
        <f ca="1">INDEX(Calculation!$F$14:$F$48,B24)</f>
        <v>-30.574513923529569</v>
      </c>
      <c r="D24" s="89">
        <f t="shared" ca="1" si="0"/>
        <v>242.57548607647041</v>
      </c>
      <c r="E24" s="75">
        <f>IF(INDEX(Calculation!$C$137:$AK$171,C5,B24)=0,"",INDEX(Calculation!$C$137:$AK$171,C5,B24))</f>
        <v>5.0000000000000001E-4</v>
      </c>
      <c r="F24" s="56" t="str">
        <f ca="1">IF(E24="","",IF((C24-C6)&lt;=0,"",E24*(C24-C6)))</f>
        <v/>
      </c>
      <c r="G24" s="51">
        <f ca="1">IF(E24="","",IF((C24-C6)&gt;0,"",-E24*(C24-C6)))</f>
        <v>3.713870097677343E-2</v>
      </c>
      <c r="H24" s="75" t="str">
        <f>IF(INDEX(Calculation!$C$178:$AK$212,C5,B24)=0,"",INDEX(Calculation!$C$178:$AK$212,C5,B24))</f>
        <v/>
      </c>
      <c r="I24" s="56" t="str">
        <f>IF(H24="","",IF((C24-C6)&lt;=0,"",H24*0.0000000567*((C24+273.15)^4-(C6+273.15)^4)))</f>
        <v/>
      </c>
      <c r="J24" s="51" t="str">
        <f>IF(H24="","",IF((C24-C6)&gt;0,"",-H24*0.0000000567*((C24+273.15)^4-(C6+273.15)^4)))</f>
        <v/>
      </c>
      <c r="K24" s="75" t="str">
        <f>IF(INDEX(Calculation!$C$220:$AK$254,C5,B24)=0,"",INDEX(Calculation!$C$220:$AK$254,C5,B24))</f>
        <v/>
      </c>
      <c r="L24" s="56" t="str">
        <f>IF(K24="","",IF((C24-C6)&lt;=0,"",K24*(C24-C6)))</f>
        <v/>
      </c>
      <c r="M24" s="66" t="str">
        <f>IF(K24="","",IF((C24-C6)&gt;0,"",-K24*(C24-C6)))</f>
        <v/>
      </c>
    </row>
    <row r="25" spans="1:13">
      <c r="A25" s="65" t="str">
        <f>INDEX(Calculation!$A$14:$A$48,B25)</f>
        <v>Trailing Edge</v>
      </c>
      <c r="B25" s="56">
        <v>4</v>
      </c>
      <c r="C25" s="92">
        <f ca="1">INDEX(Calculation!$F$14:$F$48,B25)</f>
        <v>-30.446952292426669</v>
      </c>
      <c r="D25" s="89">
        <f t="shared" ca="1" si="0"/>
        <v>242.70304770757332</v>
      </c>
      <c r="E25" s="75">
        <f>IF(INDEX(Calculation!$C$137:$AK$171,C5,B25)=0,"",INDEX(Calculation!$C$137:$AK$171,C5,B25))</f>
        <v>5.0000000000000001E-4</v>
      </c>
      <c r="F25" s="56" t="str">
        <f ca="1">IF(E25="","",IF((C25-C6)&lt;=0,"",E25*(C25-C6)))</f>
        <v/>
      </c>
      <c r="G25" s="51">
        <f ca="1">IF(E25="","",IF((C25-C6)&gt;0,"",-E25*(C25-C6)))</f>
        <v>3.7074920161221978E-2</v>
      </c>
      <c r="H25" s="75" t="str">
        <f>IF(INDEX(Calculation!$C$178:$AK$212,C5,B25)=0,"",INDEX(Calculation!$C$178:$AK$212,C5,B25))</f>
        <v/>
      </c>
      <c r="I25" s="56" t="str">
        <f>IF(H25="","",IF((C25-C6)&lt;=0,"",H25*0.0000000567*((C25+273.15)^4-(C6+273.15)^4)))</f>
        <v/>
      </c>
      <c r="J25" s="51" t="str">
        <f>IF(H25="","",IF((C25-C6)&gt;0,"",-H25*0.0000000567*((C25+273.15)^4-(C6+273.15)^4)))</f>
        <v/>
      </c>
      <c r="K25" s="75" t="str">
        <f>IF(INDEX(Calculation!$C$220:$AK$254,C5,B25)=0,"",INDEX(Calculation!$C$220:$AK$254,C5,B25))</f>
        <v/>
      </c>
      <c r="L25" s="56" t="str">
        <f>IF(K25="","",IF((C25-C6)&lt;=0,"",K25*(C25-C6)))</f>
        <v/>
      </c>
      <c r="M25" s="66" t="str">
        <f>IF(K25="","",IF((C25-C6)&gt;0,"",-K25*(C25-C6)))</f>
        <v/>
      </c>
    </row>
    <row r="26" spans="1:13">
      <c r="A26" s="65" t="str">
        <f>INDEX(Calculation!$A$14:$A$48,B26)</f>
        <v>Starboard</v>
      </c>
      <c r="B26" s="56">
        <v>5</v>
      </c>
      <c r="C26" s="92">
        <f ca="1">INDEX(Calculation!$F$14:$F$48,B26)</f>
        <v>-30.589849898529177</v>
      </c>
      <c r="D26" s="89">
        <f t="shared" ca="1" si="0"/>
        <v>242.56015010147081</v>
      </c>
      <c r="E26" s="75">
        <f>IF(INDEX(Calculation!$C$137:$AK$171,C5,B26)=0,"",INDEX(Calculation!$C$137:$AK$171,C5,B26))</f>
        <v>5.0000000000000001E-4</v>
      </c>
      <c r="F26" s="56" t="str">
        <f ca="1">IF(E26="","",IF((C26-C6)&lt;=0,"",E26*(C26-C6)))</f>
        <v/>
      </c>
      <c r="G26" s="51">
        <f ca="1">IF(E26="","",IF((C26-C6)&gt;0,"",-E26*(C26-C6)))</f>
        <v>3.714636896427323E-2</v>
      </c>
      <c r="H26" s="75" t="str">
        <f>IF(INDEX(Calculation!$C$178:$AK$212,C5,B26)=0,"",INDEX(Calculation!$C$178:$AK$212,C5,B26))</f>
        <v/>
      </c>
      <c r="I26" s="56" t="str">
        <f>IF(H26="","",IF((C26-C6)&lt;=0,"",H26*0.0000000567*((C26+273.15)^4-(C6+273.15)^4)))</f>
        <v/>
      </c>
      <c r="J26" s="51" t="str">
        <f>IF(H26="","",IF((C26-C6)&gt;0,"",-H26*0.0000000567*((C26+273.15)^4-(C6+273.15)^4)))</f>
        <v/>
      </c>
      <c r="K26" s="75" t="str">
        <f>IF(INDEX(Calculation!$C$220:$AK$254,C5,B26)=0,"",INDEX(Calculation!$C$220:$AK$254,C5,B26))</f>
        <v/>
      </c>
      <c r="L26" s="56" t="str">
        <f>IF(K26="","",IF((C26-C6)&lt;=0,"",K26*(C26-C6)))</f>
        <v/>
      </c>
      <c r="M26" s="66" t="str">
        <f>IF(K26="","",IF((C26-C6)&gt;0,"",-K26*(C26-C6)))</f>
        <v/>
      </c>
    </row>
    <row r="27" spans="1:13">
      <c r="A27" s="65" t="str">
        <f>INDEX(Calculation!$A$14:$A$48,B27)</f>
        <v>Larboard</v>
      </c>
      <c r="B27" s="56">
        <v>6</v>
      </c>
      <c r="C27" s="92">
        <f ca="1">INDEX(Calculation!$F$14:$F$48,B27)</f>
        <v>-30.589849898529177</v>
      </c>
      <c r="D27" s="89">
        <f t="shared" ca="1" si="0"/>
        <v>242.56015010147081</v>
      </c>
      <c r="E27" s="75">
        <f>IF(INDEX(Calculation!$C$137:$AK$171,C5,B27)=0,"",INDEX(Calculation!$C$137:$AK$171,C5,B27))</f>
        <v>5.0000000000000001E-4</v>
      </c>
      <c r="F27" s="56" t="str">
        <f ca="1">IF(E27="","",IF((C27-C6)&lt;=0,"",E27*(C27-C6)))</f>
        <v/>
      </c>
      <c r="G27" s="51">
        <f ca="1">IF(E27="","",IF((C27-C6)&gt;0,"",-E27*(C27-C6)))</f>
        <v>3.714636896427323E-2</v>
      </c>
      <c r="H27" s="75" t="str">
        <f>IF(INDEX(Calculation!$C$178:$AK$212,C5,B27)=0,"",INDEX(Calculation!$C$178:$AK$212,C5,B27))</f>
        <v/>
      </c>
      <c r="I27" s="56" t="str">
        <f>IF(H27="","",IF((C27-C6)&lt;=0,"",H27*0.0000000567*((C27+273.15)^4-(C6+273.15)^4)))</f>
        <v/>
      </c>
      <c r="J27" s="51" t="str">
        <f>IF(H27="","",IF((C27-C6)&gt;0,"",-H27*0.0000000567*((C27+273.15)^4-(C6+273.15)^4)))</f>
        <v/>
      </c>
      <c r="K27" s="75" t="str">
        <f>IF(INDEX(Calculation!$C$220:$AK$254,C5,B27)=0,"",INDEX(Calculation!$C$220:$AK$254,C5,B27))</f>
        <v/>
      </c>
      <c r="L27" s="56" t="str">
        <f>IF(K27="","",IF((C27-C6)&lt;=0,"",K27*(C27-C6)))</f>
        <v/>
      </c>
      <c r="M27" s="66" t="str">
        <f>IF(K27="","",IF((C27-C6)&gt;0,"",-K27*(C27-C6)))</f>
        <v/>
      </c>
    </row>
    <row r="28" spans="1:13">
      <c r="A28" s="65" t="str">
        <f>INDEX(Calculation!$A$14:$A$48,B28)</f>
        <v>Space</v>
      </c>
      <c r="B28" s="56">
        <v>7</v>
      </c>
      <c r="C28" s="92">
        <f>INDEX(Calculation!$F$14:$F$48,B28)</f>
        <v>-270.14999999999998</v>
      </c>
      <c r="D28" s="89">
        <f t="shared" si="0"/>
        <v>3</v>
      </c>
      <c r="E28" s="75" t="str">
        <f>IF(INDEX(Calculation!$C$137:$AK$171,C5,B28)=0,"",INDEX(Calculation!$C$137:$AK$171,C5,B28))</f>
        <v/>
      </c>
      <c r="F28" s="56" t="str">
        <f>IF(E28="","",IF((C28-C6)&lt;=0,"",E28*(C28-C6)))</f>
        <v/>
      </c>
      <c r="G28" s="51" t="str">
        <f>IF(E28="","",IF((C28-C6)&gt;0,"",-E28*(C28-C6)))</f>
        <v/>
      </c>
      <c r="H28" s="75">
        <f>IF(INDEX(Calculation!$C$178:$AK$212,C5,B28)=0,"",INDEX(Calculation!$C$178:$AK$212,C5,B28))</f>
        <v>7.2000000000000015E-3</v>
      </c>
      <c r="I28" s="56" t="str">
        <f ca="1">IF(H28="","",IF((C28-C6)&lt;=0,"",H28*0.0000000567*((C28+273.15)^4-(C6+273.15)^4)))</f>
        <v/>
      </c>
      <c r="J28" s="51">
        <f ca="1">IF(H28="","",IF((C28-C6)&gt;0,"",-H28*0.0000000567*((C28+273.15)^4-(C6+273.15)^4)))</f>
        <v>4.1147763181567232</v>
      </c>
      <c r="K28" s="75" t="str">
        <f>IF(INDEX(Calculation!$C$220:$AK$254,C5,B28)=0,"",INDEX(Calculation!$C$220:$AK$254,C5,B28))</f>
        <v/>
      </c>
      <c r="L28" s="56" t="str">
        <f>IF(K28="","",IF((C28-C6)&lt;=0,"",K28*(C28-C6)))</f>
        <v/>
      </c>
      <c r="M28" s="66" t="str">
        <f>IF(K28="","",IF((C28-C6)&gt;0,"",-K28*(C28-C6)))</f>
        <v/>
      </c>
    </row>
    <row r="29" spans="1:13">
      <c r="A29" s="65">
        <f>INDEX(Calculation!$A$14:$A$48,B29)</f>
        <v>0</v>
      </c>
      <c r="B29" s="56">
        <v>8</v>
      </c>
      <c r="C29" s="92" t="e">
        <f ca="1">INDEX(Calculation!$F$14:$F$48,B29)</f>
        <v>#DIV/0!</v>
      </c>
      <c r="D29" s="89" t="e">
        <f t="shared" ca="1" si="0"/>
        <v>#DIV/0!</v>
      </c>
      <c r="E29" s="75" t="str">
        <f>IF(INDEX(Calculation!$C$137:$AK$171,C5,B29)=0,"",INDEX(Calculation!$C$137:$AK$171,C5,B29))</f>
        <v/>
      </c>
      <c r="F29" s="56" t="str">
        <f>IF(E29="","",IF((C29-C6)&lt;=0,"",E29*(C29-C6)))</f>
        <v/>
      </c>
      <c r="G29" s="51" t="str">
        <f>IF(E29="","",IF((C29-C6)&gt;0,"",-E29*(C29-C6)))</f>
        <v/>
      </c>
      <c r="H29" s="75" t="str">
        <f>IF(INDEX(Calculation!$C$178:$AK$212,C5,B29)=0,"",INDEX(Calculation!$C$178:$AK$212,C5,B29))</f>
        <v/>
      </c>
      <c r="I29" s="56" t="str">
        <f>IF(H29="","",IF((C29-C6)&lt;=0,"",H29*0.0000000567*((C29+273.15)^4-(C6+273.15)^4)))</f>
        <v/>
      </c>
      <c r="J29" s="51" t="str">
        <f>IF(H29="","",IF((C29-C6)&gt;0,"",-H29*0.0000000567*((C29+273.15)^4-(C6+273.15)^4)))</f>
        <v/>
      </c>
      <c r="K29" s="75" t="str">
        <f>IF(INDEX(Calculation!$C$220:$AK$254,C5,B29)=0,"",INDEX(Calculation!$C$220:$AK$254,C5,B29))</f>
        <v/>
      </c>
      <c r="L29" s="56" t="str">
        <f>IF(K29="","",IF((C29-C6)&lt;=0,"",K29*(C29-C6)))</f>
        <v/>
      </c>
      <c r="M29" s="66" t="str">
        <f>IF(K29="","",IF((C29-C6)&gt;0,"",-K29*(C29-C6)))</f>
        <v/>
      </c>
    </row>
    <row r="30" spans="1:13">
      <c r="A30" s="65">
        <f>INDEX(Calculation!$A$14:$A$48,B30)</f>
        <v>0</v>
      </c>
      <c r="B30" s="56">
        <v>9</v>
      </c>
      <c r="C30" s="92" t="e">
        <f ca="1">INDEX(Calculation!$F$14:$F$48,B30)</f>
        <v>#DIV/0!</v>
      </c>
      <c r="D30" s="89" t="e">
        <f t="shared" ca="1" si="0"/>
        <v>#DIV/0!</v>
      </c>
      <c r="E30" s="75" t="str">
        <f>IF(INDEX(Calculation!$C$137:$AK$171,C5,B30)=0,"",INDEX(Calculation!$C$137:$AK$171,C5,B30))</f>
        <v/>
      </c>
      <c r="F30" s="56" t="str">
        <f>IF(E30="","",IF((C30-C6)&lt;=0,"",E30*(C30-C6)))</f>
        <v/>
      </c>
      <c r="G30" s="51" t="str">
        <f>IF(E30="","",IF((C30-C6)&gt;0,"",-E30*(C30-C6)))</f>
        <v/>
      </c>
      <c r="H30" s="75" t="str">
        <f>IF(INDEX(Calculation!$C$178:$AK$212,C5,B30)=0,"",INDEX(Calculation!$C$178:$AK$212,C5,B30))</f>
        <v/>
      </c>
      <c r="I30" s="56" t="str">
        <f>IF(H30="","",IF((C30-C6)&lt;=0,"",H30*0.0000000567*((C30+273.15)^4-(C6+273.15)^4)))</f>
        <v/>
      </c>
      <c r="J30" s="51" t="str">
        <f>IF(H30="","",IF((C30-C6)&gt;0,"",-H30*0.0000000567*((C30+273.15)^4-(C6+273.15)^4)))</f>
        <v/>
      </c>
      <c r="K30" s="75" t="str">
        <f>IF(INDEX(Calculation!$C$220:$AK$254,C5,B30)=0,"",INDEX(Calculation!$C$220:$AK$254,C5,B30))</f>
        <v/>
      </c>
      <c r="L30" s="56" t="str">
        <f>IF(K30="","",IF((C30-C6)&lt;=0,"",K30*(C30-C6)))</f>
        <v/>
      </c>
      <c r="M30" s="66" t="str">
        <f>IF(K30="","",IF((C30-C6)&gt;0,"",-K30*(C30-C6)))</f>
        <v/>
      </c>
    </row>
    <row r="31" spans="1:13">
      <c r="A31" s="65">
        <f>INDEX(Calculation!$A$14:$A$48,B31)</f>
        <v>0</v>
      </c>
      <c r="B31" s="56">
        <v>10</v>
      </c>
      <c r="C31" s="92" t="e">
        <f ca="1">INDEX(Calculation!$F$14:$F$48,B31)</f>
        <v>#DIV/0!</v>
      </c>
      <c r="D31" s="89" t="e">
        <f t="shared" ca="1" si="0"/>
        <v>#DIV/0!</v>
      </c>
      <c r="E31" s="75" t="str">
        <f>IF(INDEX(Calculation!$C$137:$AK$171,C5,B31)=0,"",INDEX(Calculation!$C$137:$AK$171,C5,B31))</f>
        <v/>
      </c>
      <c r="F31" s="56" t="str">
        <f>IF(E31="","",IF((C31-C6)&lt;=0,"",E31*(C31-C6)))</f>
        <v/>
      </c>
      <c r="G31" s="51" t="str">
        <f>IF(E31="","",IF((C31-C6)&gt;0,"",-E31*(C31-C6)))</f>
        <v/>
      </c>
      <c r="H31" s="75" t="str">
        <f>IF(INDEX(Calculation!$C$178:$AK$212,C5,B31)=0,"",INDEX(Calculation!$C$178:$AK$212,C5,B31))</f>
        <v/>
      </c>
      <c r="I31" s="56" t="str">
        <f>IF(H31="","",IF((C31-C6)&lt;=0,"",H31*0.0000000567*((C31+273.15)^4-(C6+273.15)^4)))</f>
        <v/>
      </c>
      <c r="J31" s="51" t="str">
        <f>IF(H31="","",IF((C31-C6)&gt;0,"",-H31*0.0000000567*((C31+273.15)^4-(C6+273.15)^4)))</f>
        <v/>
      </c>
      <c r="K31" s="75" t="str">
        <f>IF(INDEX(Calculation!$C$220:$AK$254,C5,B31)=0,"",INDEX(Calculation!$C$220:$AK$254,C5,B31))</f>
        <v/>
      </c>
      <c r="L31" s="56" t="str">
        <f>IF(K31="","",IF((C31-C6)&lt;=0,"",K31*(C31-C6)))</f>
        <v/>
      </c>
      <c r="M31" s="66" t="str">
        <f>IF(K31="","",IF((C31-C6)&gt;0,"",-K31*(C31-C6)))</f>
        <v/>
      </c>
    </row>
    <row r="32" spans="1:13">
      <c r="A32" s="65">
        <f>INDEX(Calculation!$A$14:$A$48,B32)</f>
        <v>0</v>
      </c>
      <c r="B32" s="56">
        <v>11</v>
      </c>
      <c r="C32" s="92" t="e">
        <f ca="1">INDEX(Calculation!$F$14:$F$48,B32)</f>
        <v>#DIV/0!</v>
      </c>
      <c r="D32" s="89" t="e">
        <f t="shared" ca="1" si="0"/>
        <v>#DIV/0!</v>
      </c>
      <c r="E32" s="75" t="str">
        <f>IF(INDEX(Calculation!$C$137:$AK$171,C5,B32)=0,"",INDEX(Calculation!$C$137:$AK$171,C5,B32))</f>
        <v/>
      </c>
      <c r="F32" s="56" t="str">
        <f>IF(E32="","",IF((C32-C6)&lt;=0,"",E32*(C32-C6)))</f>
        <v/>
      </c>
      <c r="G32" s="51" t="str">
        <f>IF(E32="","",IF((C32-C6)&gt;0,"",-E32*(C32-C6)))</f>
        <v/>
      </c>
      <c r="H32" s="75" t="str">
        <f>IF(INDEX(Calculation!$C$178:$AK$212,C5,B32)=0,"",INDEX(Calculation!$C$178:$AK$212,C5,B32))</f>
        <v/>
      </c>
      <c r="I32" s="56" t="str">
        <f>IF(H32="","",IF((C32-C6)&lt;=0,"",H32*0.0000000567*((C32+273.15)^4-(C6+273.15)^4)))</f>
        <v/>
      </c>
      <c r="J32" s="51" t="str">
        <f>IF(H32="","",IF((C32-C6)&gt;0,"",-H32*0.0000000567*((C32+273.15)^4-(C6+273.15)^4)))</f>
        <v/>
      </c>
      <c r="K32" s="75" t="str">
        <f>IF(INDEX(Calculation!$C$220:$AK$254,C5,B32)=0,"",INDEX(Calculation!$C$220:$AK$254,C5,B32))</f>
        <v/>
      </c>
      <c r="L32" s="56" t="str">
        <f>IF(K32="","",IF((C32-C6)&lt;=0,"",K32*(C32-C6)))</f>
        <v/>
      </c>
      <c r="M32" s="66" t="str">
        <f>IF(K32="","",IF((C32-C6)&gt;0,"",-K32*(C32-C6)))</f>
        <v/>
      </c>
    </row>
    <row r="33" spans="1:13">
      <c r="A33" s="65">
        <f>INDEX(Calculation!$A$14:$A$48,B33)</f>
        <v>0</v>
      </c>
      <c r="B33" s="56">
        <v>12</v>
      </c>
      <c r="C33" s="92" t="e">
        <f ca="1">INDEX(Calculation!$F$14:$F$48,B33)</f>
        <v>#DIV/0!</v>
      </c>
      <c r="D33" s="89" t="e">
        <f t="shared" ca="1" si="0"/>
        <v>#DIV/0!</v>
      </c>
      <c r="E33" s="75" t="str">
        <f>IF(INDEX(Calculation!$C$137:$AK$171,C5,B33)=0,"",INDEX(Calculation!$C$137:$AK$171,C5,B33))</f>
        <v/>
      </c>
      <c r="F33" s="56" t="str">
        <f>IF(E33="","",IF((C33-C6)&lt;=0,"",E33*(C33-C6)))</f>
        <v/>
      </c>
      <c r="G33" s="51" t="str">
        <f>IF(E33="","",IF((C33-C6)&gt;0,"",-E33*(C33-C6)))</f>
        <v/>
      </c>
      <c r="H33" s="75" t="str">
        <f>IF(INDEX(Calculation!$C$178:$AK$212,C5,B33)=0,"",INDEX(Calculation!$C$178:$AK$212,C5,B33))</f>
        <v/>
      </c>
      <c r="I33" s="56" t="str">
        <f>IF(H33="","",IF((C33-C6)&lt;=0,"",H33*0.0000000567*((C33+273.15)^4-(C6+273.15)^4)))</f>
        <v/>
      </c>
      <c r="J33" s="51" t="str">
        <f>IF(H33="","",IF((C33-C6)&gt;0,"",-H33*0.0000000567*((C33+273.15)^4-(C6+273.15)^4)))</f>
        <v/>
      </c>
      <c r="K33" s="75" t="str">
        <f>IF(INDEX(Calculation!$C$220:$AK$254,C5,B33)=0,"",INDEX(Calculation!$C$220:$AK$254,C5,B33))</f>
        <v/>
      </c>
      <c r="L33" s="56" t="str">
        <f>IF(K33="","",IF((C33-C6)&lt;=0,"",K33*(C33-C6)))</f>
        <v/>
      </c>
      <c r="M33" s="66" t="str">
        <f>IF(K33="","",IF((C33-C6)&gt;0,"",-K33*(C33-C6)))</f>
        <v/>
      </c>
    </row>
    <row r="34" spans="1:13">
      <c r="A34" s="65">
        <f>INDEX(Calculation!$A$14:$A$48,B34)</f>
        <v>0</v>
      </c>
      <c r="B34" s="56">
        <v>13</v>
      </c>
      <c r="C34" s="92" t="e">
        <f ca="1">INDEX(Calculation!$F$14:$F$48,B34)</f>
        <v>#DIV/0!</v>
      </c>
      <c r="D34" s="89" t="e">
        <f t="shared" ca="1" si="0"/>
        <v>#DIV/0!</v>
      </c>
      <c r="E34" s="75" t="str">
        <f>IF(INDEX(Calculation!$C$137:$AK$171,C5,B34)=0,"",INDEX(Calculation!$C$137:$AK$171,C5,B34))</f>
        <v/>
      </c>
      <c r="F34" s="56" t="str">
        <f>IF(E34="","",IF((C34-C6)&lt;=0,"",E34*(C34-C6)))</f>
        <v/>
      </c>
      <c r="G34" s="51" t="str">
        <f>IF(E34="","",IF((C34-C6)&gt;0,"",-E34*(C34-C6)))</f>
        <v/>
      </c>
      <c r="H34" s="75" t="str">
        <f>IF(INDEX(Calculation!$C$178:$AK$212,C5,B34)=0,"",INDEX(Calculation!$C$178:$AK$212,C5,B34))</f>
        <v/>
      </c>
      <c r="I34" s="56" t="str">
        <f>IF(H34="","",IF((C34-C6)&lt;=0,"",H34*0.0000000567*((C34+273.15)^4-(C6+273.15)^4)))</f>
        <v/>
      </c>
      <c r="J34" s="51" t="str">
        <f>IF(H34="","",IF((C34-C6)&gt;0,"",-H34*0.0000000567*((C34+273.15)^4-(C6+273.15)^4)))</f>
        <v/>
      </c>
      <c r="K34" s="75" t="str">
        <f>IF(INDEX(Calculation!$C$220:$AK$254,C5,B34)=0,"",INDEX(Calculation!$C$220:$AK$254,C5,B34))</f>
        <v/>
      </c>
      <c r="L34" s="56" t="str">
        <f>IF(K34="","",IF((C34-C6)&lt;=0,"",K34*(C34-C6)))</f>
        <v/>
      </c>
      <c r="M34" s="66" t="str">
        <f>IF(K34="","",IF((C34-C6)&gt;0,"",-K34*(C34-C6)))</f>
        <v/>
      </c>
    </row>
    <row r="35" spans="1:13">
      <c r="A35" s="65">
        <f>INDEX(Calculation!$A$14:$A$48,B35)</f>
        <v>0</v>
      </c>
      <c r="B35" s="56">
        <v>14</v>
      </c>
      <c r="C35" s="92" t="e">
        <f ca="1">INDEX(Calculation!$F$14:$F$48,B35)</f>
        <v>#DIV/0!</v>
      </c>
      <c r="D35" s="89" t="e">
        <f t="shared" ca="1" si="0"/>
        <v>#DIV/0!</v>
      </c>
      <c r="E35" s="75" t="str">
        <f>IF(INDEX(Calculation!$C$137:$AK$171,C5,B35)=0,"",INDEX(Calculation!$C$137:$AK$171,C5,B35))</f>
        <v/>
      </c>
      <c r="F35" s="56" t="str">
        <f>IF(E35="","",IF((C35-C6)&lt;=0,"",E35*(C35-C6)))</f>
        <v/>
      </c>
      <c r="G35" s="51" t="str">
        <f>IF(E35="","",IF((C35-C6)&gt;0,"",-E35*(C35-C6)))</f>
        <v/>
      </c>
      <c r="H35" s="75" t="str">
        <f>IF(INDEX(Calculation!$C$178:$AK$212,C5,B35)=0,"",INDEX(Calculation!$C$178:$AK$212,C5,B35))</f>
        <v/>
      </c>
      <c r="I35" s="56" t="str">
        <f>IF(H35="","",IF((C35-C6)&lt;=0,"",H35*0.0000000567*((C35+273.15)^4-(C6+273.15)^4)))</f>
        <v/>
      </c>
      <c r="J35" s="51" t="str">
        <f>IF(H35="","",IF((C35-C6)&gt;0,"",-H35*0.0000000567*((C35+273.15)^4-(C6+273.15)^4)))</f>
        <v/>
      </c>
      <c r="K35" s="75" t="str">
        <f>IF(INDEX(Calculation!$C$220:$AK$254,C5,B35)=0,"",INDEX(Calculation!$C$220:$AK$254,C5,B35))</f>
        <v/>
      </c>
      <c r="L35" s="56" t="str">
        <f>IF(K35="","",IF((C35-C6)&lt;=0,"",K35*(C35-C6)))</f>
        <v/>
      </c>
      <c r="M35" s="66" t="str">
        <f>IF(K35="","",IF((C35-C6)&gt;0,"",-K35*(C35-C6)))</f>
        <v/>
      </c>
    </row>
    <row r="36" spans="1:13">
      <c r="A36" s="65">
        <f>INDEX(Calculation!$A$14:$A$48,B36)</f>
        <v>0</v>
      </c>
      <c r="B36" s="56">
        <v>15</v>
      </c>
      <c r="C36" s="92" t="e">
        <f ca="1">INDEX(Calculation!$F$14:$F$48,B36)</f>
        <v>#DIV/0!</v>
      </c>
      <c r="D36" s="89" t="e">
        <f t="shared" ca="1" si="0"/>
        <v>#DIV/0!</v>
      </c>
      <c r="E36" s="75" t="str">
        <f>IF(INDEX(Calculation!$C$137:$AK$171,C5,B36)=0,"",INDEX(Calculation!$C$137:$AK$171,C5,B36))</f>
        <v/>
      </c>
      <c r="F36" s="56" t="str">
        <f>IF(E36="","",IF((C36-C6)&lt;=0,"",E36*(C36-C6)))</f>
        <v/>
      </c>
      <c r="G36" s="51" t="str">
        <f>IF(E36="","",IF((C36-C6)&gt;0,"",-E36*(C36-C6)))</f>
        <v/>
      </c>
      <c r="H36" s="75" t="str">
        <f>IF(INDEX(Calculation!$C$178:$AK$212,C5,B36)=0,"",INDEX(Calculation!$C$178:$AK$212,C5,B36))</f>
        <v/>
      </c>
      <c r="I36" s="56" t="str">
        <f>IF(H36="","",IF((C36-C6)&lt;=0,"",H36*0.0000000567*((C36+273.15)^4-(C6+273.15)^4)))</f>
        <v/>
      </c>
      <c r="J36" s="51" t="str">
        <f>IF(H36="","",IF((C36-C6)&gt;0,"",-H36*0.0000000567*((C36+273.15)^4-(C6+273.15)^4)))</f>
        <v/>
      </c>
      <c r="K36" s="75" t="str">
        <f>IF(INDEX(Calculation!$C$220:$AK$254,C5,B36)=0,"",INDEX(Calculation!$C$220:$AK$254,C5,B36))</f>
        <v/>
      </c>
      <c r="L36" s="56" t="str">
        <f>IF(K36="","",IF((C36-C6)&lt;=0,"",K36*(C36-C6)))</f>
        <v/>
      </c>
      <c r="M36" s="66" t="str">
        <f>IF(K36="","",IF((C36-C6)&gt;0,"",-K36*(C36-C6)))</f>
        <v/>
      </c>
    </row>
    <row r="37" spans="1:13">
      <c r="A37" s="65">
        <f>INDEX(Calculation!$A$14:$A$48,B37)</f>
        <v>0</v>
      </c>
      <c r="B37" s="56">
        <v>16</v>
      </c>
      <c r="C37" s="92" t="e">
        <f ca="1">INDEX(Calculation!$F$14:$F$48,B37)</f>
        <v>#DIV/0!</v>
      </c>
      <c r="D37" s="89" t="e">
        <f t="shared" ca="1" si="0"/>
        <v>#DIV/0!</v>
      </c>
      <c r="E37" s="75" t="str">
        <f>IF(INDEX(Calculation!$C$137:$AK$171,C5,B37)=0,"",INDEX(Calculation!$C$137:$AK$171,C5,B37))</f>
        <v/>
      </c>
      <c r="F37" s="56" t="str">
        <f>IF(E37="","",IF((C37-C6)&lt;=0,"",E37*(C37-C6)))</f>
        <v/>
      </c>
      <c r="G37" s="51" t="str">
        <f>IF(E37="","",IF((C37-C6)&gt;0,"",-E37*(C37-C6)))</f>
        <v/>
      </c>
      <c r="H37" s="75" t="str">
        <f>IF(INDEX(Calculation!$C$178:$AK$212,C5,B37)=0,"",INDEX(Calculation!$C$178:$AK$212,C5,B37))</f>
        <v/>
      </c>
      <c r="I37" s="56" t="str">
        <f>IF(H37="","",IF((C37-C6)&lt;=0,"",H37*0.0000000567*((C37+273.15)^4-(C6+273.15)^4)))</f>
        <v/>
      </c>
      <c r="J37" s="51" t="str">
        <f>IF(H37="","",IF((C37-C6)&gt;0,"",-H37*0.0000000567*((C37+273.15)^4-(C6+273.15)^4)))</f>
        <v/>
      </c>
      <c r="K37" s="75" t="str">
        <f>IF(INDEX(Calculation!$C$220:$AK$254,C5,B37)=0,"",INDEX(Calculation!$C$220:$AK$254,C5,B37))</f>
        <v/>
      </c>
      <c r="L37" s="56" t="str">
        <f>IF(K37="","",IF((C37-C6)&lt;=0,"",K37*(C37-C6)))</f>
        <v/>
      </c>
      <c r="M37" s="66" t="str">
        <f>IF(K37="","",IF((C37-C6)&gt;0,"",-K37*(C37-C6)))</f>
        <v/>
      </c>
    </row>
    <row r="38" spans="1:13">
      <c r="A38" s="65">
        <f>INDEX(Calculation!$A$14:$A$48,B38)</f>
        <v>0</v>
      </c>
      <c r="B38" s="56">
        <v>17</v>
      </c>
      <c r="C38" s="92" t="e">
        <f ca="1">INDEX(Calculation!$F$14:$F$48,B38)</f>
        <v>#DIV/0!</v>
      </c>
      <c r="D38" s="89" t="e">
        <f t="shared" ca="1" si="0"/>
        <v>#DIV/0!</v>
      </c>
      <c r="E38" s="75" t="str">
        <f>IF(INDEX(Calculation!$C$137:$AK$171,C5,B38)=0,"",INDEX(Calculation!$C$137:$AK$171,C5,B38))</f>
        <v/>
      </c>
      <c r="F38" s="56" t="str">
        <f>IF(E38="","",IF((C38-C6)&lt;=0,"",E38*(C38-C6)))</f>
        <v/>
      </c>
      <c r="G38" s="51" t="str">
        <f>IF(E38="","",IF((C38-C6)&gt;0,"",-E38*(C38-C6)))</f>
        <v/>
      </c>
      <c r="H38" s="75" t="str">
        <f>IF(INDEX(Calculation!$C$178:$AK$212,C5,B38)=0,"",INDEX(Calculation!$C$178:$AK$212,C5,B38))</f>
        <v/>
      </c>
      <c r="I38" s="56" t="str">
        <f>IF(H38="","",IF((C38-C6)&lt;=0,"",H38*0.0000000567*((C38+273.15)^4-(C6+273.15)^4)))</f>
        <v/>
      </c>
      <c r="J38" s="51" t="str">
        <f>IF(H38="","",IF((C38-C6)&gt;0,"",-H38*0.0000000567*((C38+273.15)^4-(C6+273.15)^4)))</f>
        <v/>
      </c>
      <c r="K38" s="75" t="str">
        <f>IF(INDEX(Calculation!$C$220:$AK$254,C5,B38)=0,"",INDEX(Calculation!$C$220:$AK$254,C5,B38))</f>
        <v/>
      </c>
      <c r="L38" s="56" t="str">
        <f>IF(K38="","",IF((C38-C6)&lt;=0,"",K38*(C38-C6)))</f>
        <v/>
      </c>
      <c r="M38" s="66" t="str">
        <f>IF(K38="","",IF((C38-C6)&gt;0,"",-K38*(C38-C6)))</f>
        <v/>
      </c>
    </row>
    <row r="39" spans="1:13">
      <c r="A39" s="65">
        <f>INDEX(Calculation!$A$14:$A$48,B39)</f>
        <v>0</v>
      </c>
      <c r="B39" s="56">
        <v>18</v>
      </c>
      <c r="C39" s="92" t="e">
        <f ca="1">INDEX(Calculation!$F$14:$F$48,B39)</f>
        <v>#DIV/0!</v>
      </c>
      <c r="D39" s="89" t="e">
        <f t="shared" ref="D39:D54" ca="1" si="1">C39+273.15</f>
        <v>#DIV/0!</v>
      </c>
      <c r="E39" s="75" t="str">
        <f>IF(INDEX(Calculation!$C$137:$AK$171,C5,B39)=0,"",INDEX(Calculation!$C$137:$AK$171,C5,B39))</f>
        <v/>
      </c>
      <c r="F39" s="56" t="str">
        <f>IF(E39="","",IF((C39-C6)&lt;=0,"",E39*(C39-C6)))</f>
        <v/>
      </c>
      <c r="G39" s="51" t="str">
        <f>IF(E39="","",IF((C39-C6)&gt;0,"",-E39*(C39-C6)))</f>
        <v/>
      </c>
      <c r="H39" s="75" t="str">
        <f>IF(INDEX(Calculation!$C$178:$AK$212,C5,B39)=0,"",INDEX(Calculation!$C$178:$AK$212,C5,B39))</f>
        <v/>
      </c>
      <c r="I39" s="56" t="str">
        <f>IF(H39="","",IF((C39-C6)&lt;=0,"",H39*0.0000000567*((C39+273.15)^4-(C6+273.15)^4)))</f>
        <v/>
      </c>
      <c r="J39" s="51" t="str">
        <f>IF(H39="","",IF((C39-C6)&gt;0,"",-H39*0.0000000567*((C39+273.15)^4-(C6+273.15)^4)))</f>
        <v/>
      </c>
      <c r="K39" s="75" t="str">
        <f>IF(INDEX(Calculation!$C$220:$AK$254,C5,B39)=0,"",INDEX(Calculation!$C$220:$AK$254,C5,B39))</f>
        <v/>
      </c>
      <c r="L39" s="56" t="str">
        <f>IF(K39="","",IF((C39-C6)&lt;=0,"",K39*(C39-C6)))</f>
        <v/>
      </c>
      <c r="M39" s="66" t="str">
        <f>IF(K39="","",IF((C39-C6)&gt;0,"",-K39*(C39-C6)))</f>
        <v/>
      </c>
    </row>
    <row r="40" spans="1:13">
      <c r="A40" s="65">
        <f>INDEX(Calculation!$A$14:$A$48,B40)</f>
        <v>0</v>
      </c>
      <c r="B40" s="56">
        <v>19</v>
      </c>
      <c r="C40" s="92" t="e">
        <f ca="1">INDEX(Calculation!$F$14:$F$48,B40)</f>
        <v>#DIV/0!</v>
      </c>
      <c r="D40" s="89" t="e">
        <f t="shared" ca="1" si="1"/>
        <v>#DIV/0!</v>
      </c>
      <c r="E40" s="75" t="str">
        <f>IF(INDEX(Calculation!$C$137:$AK$171,C5,B40)=0,"",INDEX(Calculation!$C$137:$AK$171,C5,B40))</f>
        <v/>
      </c>
      <c r="F40" s="56" t="str">
        <f>IF(E40="","",IF((C40-C6)&lt;=0,"",E40*(C40-C6)))</f>
        <v/>
      </c>
      <c r="G40" s="51" t="str">
        <f>IF(E40="","",IF((C40-C6)&gt;0,"",-E40*(C40-C6)))</f>
        <v/>
      </c>
      <c r="H40" s="75" t="str">
        <f>IF(INDEX(Calculation!$C$178:$AK$212,C5,B40)=0,"",INDEX(Calculation!$C$178:$AK$212,C5,B40))</f>
        <v/>
      </c>
      <c r="I40" s="56" t="str">
        <f>IF(H40="","",IF((C40-C6)&lt;=0,"",H40*0.0000000567*((C40+273.15)^4-(C6+273.15)^4)))</f>
        <v/>
      </c>
      <c r="J40" s="51" t="str">
        <f>IF(H40="","",IF((C40-C6)&gt;0,"",-H40*0.0000000567*((C40+273.15)^4-(C6+273.15)^4)))</f>
        <v/>
      </c>
      <c r="K40" s="75" t="str">
        <f>IF(INDEX(Calculation!$C$220:$AK$254,C5,B40)=0,"",INDEX(Calculation!$C$220:$AK$254,C5,B40))</f>
        <v/>
      </c>
      <c r="L40" s="56" t="str">
        <f>IF(K40="","",IF((C40-C6)&lt;=0,"",K40*(C40-C6)))</f>
        <v/>
      </c>
      <c r="M40" s="66" t="str">
        <f>IF(K40="","",IF((C40-C6)&gt;0,"",-K40*(C40-C6)))</f>
        <v/>
      </c>
    </row>
    <row r="41" spans="1:13">
      <c r="A41" s="65">
        <f>INDEX(Calculation!$A$14:$A$48,B41)</f>
        <v>0</v>
      </c>
      <c r="B41" s="56">
        <v>20</v>
      </c>
      <c r="C41" s="92" t="e">
        <f ca="1">INDEX(Calculation!$F$14:$F$48,B41)</f>
        <v>#DIV/0!</v>
      </c>
      <c r="D41" s="89" t="e">
        <f t="shared" ca="1" si="1"/>
        <v>#DIV/0!</v>
      </c>
      <c r="E41" s="75" t="str">
        <f>IF(INDEX(Calculation!$C$137:$AK$171,C5,B41)=0,"",INDEX(Calculation!$C$137:$AK$171,C5,B41))</f>
        <v/>
      </c>
      <c r="F41" s="56" t="str">
        <f>IF(E41="","",IF((C41-C6)&lt;=0,"",E41*(C41-C6)))</f>
        <v/>
      </c>
      <c r="G41" s="51" t="str">
        <f>IF(E41="","",IF((C41-C6)&gt;0,"",-E41*(C41-C6)))</f>
        <v/>
      </c>
      <c r="H41" s="75" t="str">
        <f>IF(INDEX(Calculation!$C$178:$AK$212,C5,B41)=0,"",INDEX(Calculation!$C$178:$AK$212,C5,B41))</f>
        <v/>
      </c>
      <c r="I41" s="56" t="str">
        <f>IF(H41="","",IF((C41-C6)&lt;=0,"",H41*0.0000000567*((C41+273.15)^4-(C6+273.15)^4)))</f>
        <v/>
      </c>
      <c r="J41" s="51" t="str">
        <f>IF(H41="","",IF((C41-C6)&gt;0,"",-H41*0.0000000567*((C41+273.15)^4-(C6+273.15)^4)))</f>
        <v/>
      </c>
      <c r="K41" s="75" t="str">
        <f>IF(INDEX(Calculation!$C$220:$AK$254,C5,B41)=0,"",INDEX(Calculation!$C$220:$AK$254,C5,B41))</f>
        <v/>
      </c>
      <c r="L41" s="56" t="str">
        <f>IF(K41="","",IF((C41-C6)&lt;=0,"",K41*(C41-C6)))</f>
        <v/>
      </c>
      <c r="M41" s="66" t="str">
        <f>IF(K41="","",IF((C41-C6)&gt;0,"",-K41*(C41-C6)))</f>
        <v/>
      </c>
    </row>
    <row r="42" spans="1:13">
      <c r="A42" s="65">
        <f>INDEX(Calculation!$A$14:$A$48,B42)</f>
        <v>0</v>
      </c>
      <c r="B42" s="56">
        <v>21</v>
      </c>
      <c r="C42" s="92" t="e">
        <f ca="1">INDEX(Calculation!$F$14:$F$48,B42)</f>
        <v>#DIV/0!</v>
      </c>
      <c r="D42" s="89" t="e">
        <f t="shared" ca="1" si="1"/>
        <v>#DIV/0!</v>
      </c>
      <c r="E42" s="75" t="str">
        <f>IF(INDEX(Calculation!$C$137:$AK$171,C5,B42)=0,"",INDEX(Calculation!$C$137:$AK$171,C5,B42))</f>
        <v/>
      </c>
      <c r="F42" s="56" t="str">
        <f>IF(E42="","",IF((C42-C6)&lt;=0,"",E42*(C42-C6)))</f>
        <v/>
      </c>
      <c r="G42" s="51" t="str">
        <f>IF(E42="","",IF((C42-C6)&gt;0,"",-E42*(C42-C6)))</f>
        <v/>
      </c>
      <c r="H42" s="75" t="str">
        <f>IF(INDEX(Calculation!$C$178:$AK$212,C5,B42)=0,"",INDEX(Calculation!$C$178:$AK$212,C5,B42))</f>
        <v/>
      </c>
      <c r="I42" s="56" t="str">
        <f>IF(H42="","",IF((C42-C6)&lt;=0,"",H42*0.0000000567*((C42+273.15)^4-(C6+273.15)^4)))</f>
        <v/>
      </c>
      <c r="J42" s="51" t="str">
        <f>IF(H42="","",IF((C42-C6)&gt;0,"",-H42*0.0000000567*((C42+273.15)^4-(C6+273.15)^4)))</f>
        <v/>
      </c>
      <c r="K42" s="75" t="str">
        <f>IF(INDEX(Calculation!$C$220:$AK$254,C5,B42)=0,"",INDEX(Calculation!$C$220:$AK$254,C5,B42))</f>
        <v/>
      </c>
      <c r="L42" s="56" t="str">
        <f>IF(K42="","",IF((C42-C6)&lt;=0,"",K42*(C42-C6)))</f>
        <v/>
      </c>
      <c r="M42" s="66" t="str">
        <f>IF(K42="","",IF((C42-C6)&gt;0,"",-K42*(C42-C6)))</f>
        <v/>
      </c>
    </row>
    <row r="43" spans="1:13">
      <c r="A43" s="65">
        <f>INDEX(Calculation!$A$14:$A$48,B43)</f>
        <v>0</v>
      </c>
      <c r="B43" s="56">
        <v>22</v>
      </c>
      <c r="C43" s="92" t="e">
        <f ca="1">INDEX(Calculation!$F$14:$F$48,B43)</f>
        <v>#DIV/0!</v>
      </c>
      <c r="D43" s="89" t="e">
        <f t="shared" ca="1" si="1"/>
        <v>#DIV/0!</v>
      </c>
      <c r="E43" s="75" t="str">
        <f>IF(INDEX(Calculation!$C$137:$AK$171,C5,B43)=0,"",INDEX(Calculation!$C$137:$AK$171,C5,B43))</f>
        <v/>
      </c>
      <c r="F43" s="56" t="str">
        <f>IF(E43="","",IF((C43-C6)&lt;=0,"",E43*(C43-C6)))</f>
        <v/>
      </c>
      <c r="G43" s="51" t="str">
        <f>IF(E43="","",IF((C43-C6)&gt;0,"",-E43*(C43-C6)))</f>
        <v/>
      </c>
      <c r="H43" s="75" t="str">
        <f>IF(INDEX(Calculation!$C$178:$AK$212,C5,B43)=0,"",INDEX(Calculation!$C$178:$AK$212,C5,B43))</f>
        <v/>
      </c>
      <c r="I43" s="56" t="str">
        <f>IF(H43="","",IF((C43-C6)&lt;=0,"",H43*0.0000000567*((C43+273.15)^4-(C6+273.15)^4)))</f>
        <v/>
      </c>
      <c r="J43" s="51" t="str">
        <f>IF(H43="","",IF((C43-C6)&gt;0,"",-H43*0.0000000567*((C43+273.15)^4-(C6+273.15)^4)))</f>
        <v/>
      </c>
      <c r="K43" s="75" t="str">
        <f>IF(INDEX(Calculation!$C$220:$AK$254,C5,B43)=0,"",INDEX(Calculation!$C$220:$AK$254,C5,B43))</f>
        <v/>
      </c>
      <c r="L43" s="56" t="str">
        <f>IF(K43="","",IF((C43-C6)&lt;=0,"",K43*(C43-C6)))</f>
        <v/>
      </c>
      <c r="M43" s="66" t="str">
        <f>IF(K43="","",IF((C43-C6)&gt;0,"",-K43*(C43-C6)))</f>
        <v/>
      </c>
    </row>
    <row r="44" spans="1:13">
      <c r="A44" s="65">
        <f>INDEX(Calculation!$A$14:$A$48,B44)</f>
        <v>0</v>
      </c>
      <c r="B44" s="56">
        <v>23</v>
      </c>
      <c r="C44" s="92" t="e">
        <f ca="1">INDEX(Calculation!$F$14:$F$48,B44)</f>
        <v>#DIV/0!</v>
      </c>
      <c r="D44" s="89" t="e">
        <f t="shared" ca="1" si="1"/>
        <v>#DIV/0!</v>
      </c>
      <c r="E44" s="75" t="str">
        <f>IF(INDEX(Calculation!$C$137:$AK$171,C5,B44)=0,"",INDEX(Calculation!$C$137:$AK$171,C5,B44))</f>
        <v/>
      </c>
      <c r="F44" s="56" t="str">
        <f>IF(E44="","",IF((C44-C6)&lt;=0,"",E44*(C44-C6)))</f>
        <v/>
      </c>
      <c r="G44" s="51" t="str">
        <f>IF(E44="","",IF((C44-C6)&gt;0,"",-E44*(C44-C6)))</f>
        <v/>
      </c>
      <c r="H44" s="75" t="str">
        <f>IF(INDEX(Calculation!$C$178:$AK$212,C5,B44)=0,"",INDEX(Calculation!$C$178:$AK$212,C5,B44))</f>
        <v/>
      </c>
      <c r="I44" s="56" t="str">
        <f>IF(H44="","",IF((C44-C6)&lt;=0,"",H44*0.0000000567*((C44+273.15)^4-(C6+273.15)^4)))</f>
        <v/>
      </c>
      <c r="J44" s="51" t="str">
        <f>IF(H44="","",IF((C44-C6)&gt;0,"",-H44*0.0000000567*((C44+273.15)^4-(C6+273.15)^4)))</f>
        <v/>
      </c>
      <c r="K44" s="75" t="str">
        <f>IF(INDEX(Calculation!$C$220:$AK$254,C5,B44)=0,"",INDEX(Calculation!$C$220:$AK$254,C5,B44))</f>
        <v/>
      </c>
      <c r="L44" s="56" t="str">
        <f>IF(K44="","",IF((C44-C6)&lt;=0,"",K44*(C44-C6)))</f>
        <v/>
      </c>
      <c r="M44" s="66" t="str">
        <f>IF(K44="","",IF((C44-C6)&gt;0,"",-K44*(C44-C6)))</f>
        <v/>
      </c>
    </row>
    <row r="45" spans="1:13">
      <c r="A45" s="65">
        <f>INDEX(Calculation!$A$14:$A$48,B45)</f>
        <v>0</v>
      </c>
      <c r="B45" s="56">
        <v>24</v>
      </c>
      <c r="C45" s="92" t="e">
        <f ca="1">INDEX(Calculation!$F$14:$F$48,B45)</f>
        <v>#DIV/0!</v>
      </c>
      <c r="D45" s="89" t="e">
        <f t="shared" ca="1" si="1"/>
        <v>#DIV/0!</v>
      </c>
      <c r="E45" s="75" t="str">
        <f>IF(INDEX(Calculation!$C$137:$AK$171,C5,B45)=0,"",INDEX(Calculation!$C$137:$AK$171,C5,B45))</f>
        <v/>
      </c>
      <c r="F45" s="56" t="str">
        <f>IF(E45="","",IF((C45-C6)&lt;=0,"",E45*(C45-C6)))</f>
        <v/>
      </c>
      <c r="G45" s="51" t="str">
        <f>IF(E45="","",IF((C45-C6)&gt;0,"",-E45*(C45-C6)))</f>
        <v/>
      </c>
      <c r="H45" s="75" t="str">
        <f>IF(INDEX(Calculation!$C$178:$AK$212,C5,B45)=0,"",INDEX(Calculation!$C$178:$AK$212,C5,B45))</f>
        <v/>
      </c>
      <c r="I45" s="56" t="str">
        <f>IF(H45="","",IF((C45-C6)&lt;=0,"",H45*0.0000000567*((C45+273.15)^4-(C6+273.15)^4)))</f>
        <v/>
      </c>
      <c r="J45" s="51" t="str">
        <f>IF(H45="","",IF((C45-C6)&gt;0,"",-H45*0.0000000567*((C45+273.15)^4-(C6+273.15)^4)))</f>
        <v/>
      </c>
      <c r="K45" s="75" t="str">
        <f>IF(INDEX(Calculation!$C$220:$AK$254,C5,B45)=0,"",INDEX(Calculation!$C$220:$AK$254,C5,B45))</f>
        <v/>
      </c>
      <c r="L45" s="56" t="str">
        <f>IF(K45="","",IF((C45-C6)&lt;=0,"",K45*(C45-C6)))</f>
        <v/>
      </c>
      <c r="M45" s="66" t="str">
        <f>IF(K45="","",IF((C45-C6)&gt;0,"",-K45*(C45-C6)))</f>
        <v/>
      </c>
    </row>
    <row r="46" spans="1:13">
      <c r="A46" s="65">
        <f>INDEX(Calculation!$A$14:$A$48,B46)</f>
        <v>0</v>
      </c>
      <c r="B46" s="56">
        <v>25</v>
      </c>
      <c r="C46" s="92">
        <f>INDEX(Calculation!$F$14:$F$48,B46)</f>
        <v>20</v>
      </c>
      <c r="D46" s="89">
        <f t="shared" si="1"/>
        <v>293.14999999999998</v>
      </c>
      <c r="E46" s="75" t="str">
        <f>IF(INDEX(Calculation!$C$137:$AK$171,C5,B46)=0,"",INDEX(Calculation!$C$137:$AK$171,C5,B46))</f>
        <v/>
      </c>
      <c r="F46" s="56" t="str">
        <f>IF(E46="","",IF((C46-C6)&lt;=0,"",E46*(C46-C6)))</f>
        <v/>
      </c>
      <c r="G46" s="51" t="str">
        <f>IF(E46="","",IF((C46-C6)&gt;0,"",-E46*(C46-C6)))</f>
        <v/>
      </c>
      <c r="H46" s="75" t="str">
        <f>IF(INDEX(Calculation!$C$178:$AK$212,C5,B46)=0,"",INDEX(Calculation!$C$178:$AK$212,C5,B46))</f>
        <v/>
      </c>
      <c r="I46" s="56" t="str">
        <f>IF(H46="","",IF((C46-C6)&lt;=0,"",H46*0.0000000567*((C46+273.15)^4-(C6+273.15)^4)))</f>
        <v/>
      </c>
      <c r="J46" s="51" t="str">
        <f>IF(H46="","",IF((C46-C6)&gt;0,"",-H46*0.0000000567*((C46+273.15)^4-(C6+273.15)^4)))</f>
        <v/>
      </c>
      <c r="K46" s="75" t="str">
        <f>IF(INDEX(Calculation!$C$220:$AK$254,C5,B46)=0,"",INDEX(Calculation!$C$220:$AK$254,C5,B46))</f>
        <v/>
      </c>
      <c r="L46" s="56" t="str">
        <f>IF(K46="","",IF((C46-C6)&lt;=0,"",K46*(C46-C6)))</f>
        <v/>
      </c>
      <c r="M46" s="66" t="str">
        <f>IF(K46="","",IF((C46-C6)&gt;0,"",-K46*(C46-C6)))</f>
        <v/>
      </c>
    </row>
    <row r="47" spans="1:13">
      <c r="A47" s="65">
        <f>INDEX(Calculation!$A$14:$A$48,B47)</f>
        <v>0</v>
      </c>
      <c r="B47" s="56">
        <v>26</v>
      </c>
      <c r="C47" s="92">
        <f>INDEX(Calculation!$F$14:$F$48,B47)</f>
        <v>50</v>
      </c>
      <c r="D47" s="89">
        <f t="shared" si="1"/>
        <v>323.14999999999998</v>
      </c>
      <c r="E47" s="75" t="str">
        <f>IF(INDEX(Calculation!$C$137:$AK$171,C5,B47)=0,"",INDEX(Calculation!$C$137:$AK$171,C5,B47))</f>
        <v/>
      </c>
      <c r="F47" s="56" t="str">
        <f>IF(E47="","",IF((C47-C6)&lt;=0,"",E47*(C47-C6)))</f>
        <v/>
      </c>
      <c r="G47" s="51" t="str">
        <f>IF(E47="","",IF((C47-C6)&gt;0,"",-E47*(C47-C6)))</f>
        <v/>
      </c>
      <c r="H47" s="75" t="str">
        <f>IF(INDEX(Calculation!$C$178:$AK$212,C5,B47)=0,"",INDEX(Calculation!$C$178:$AK$212,C5,B47))</f>
        <v/>
      </c>
      <c r="I47" s="56" t="str">
        <f>IF(H47="","",IF((C47-C6)&lt;=0,"",H47*0.0000000567*((C47+273.15)^4-(C6+273.15)^4)))</f>
        <v/>
      </c>
      <c r="J47" s="51" t="str">
        <f>IF(H47="","",IF((C47-C6)&gt;0,"",-H47*0.0000000567*((C47+273.15)^4-(C6+273.15)^4)))</f>
        <v/>
      </c>
      <c r="K47" s="75" t="str">
        <f>IF(INDEX(Calculation!$C$220:$AK$254,C5,B47)=0,"",INDEX(Calculation!$C$220:$AK$254,C5,B47))</f>
        <v/>
      </c>
      <c r="L47" s="56" t="str">
        <f>IF(K47="","",IF((C47-C6)&lt;=0,"",K47*(C47-C6)))</f>
        <v/>
      </c>
      <c r="M47" s="66" t="str">
        <f>IF(K47="","",IF((C47-C6)&gt;0,"",-K47*(C47-C6)))</f>
        <v/>
      </c>
    </row>
    <row r="48" spans="1:13">
      <c r="A48" s="65">
        <f>INDEX(Calculation!$A$14:$A$48,B48)</f>
        <v>0</v>
      </c>
      <c r="B48" s="56">
        <v>27</v>
      </c>
      <c r="C48" s="92">
        <f>INDEX(Calculation!$F$14:$F$48,B48)</f>
        <v>50</v>
      </c>
      <c r="D48" s="89">
        <f t="shared" si="1"/>
        <v>323.14999999999998</v>
      </c>
      <c r="E48" s="75" t="str">
        <f>IF(INDEX(Calculation!$C$137:$AK$171,C5,B48)=0,"",INDEX(Calculation!$C$137:$AK$171,C5,B48))</f>
        <v/>
      </c>
      <c r="F48" s="56" t="str">
        <f>IF(E48="","",IF((C48-C6)&lt;=0,"",E48*(C48-C6)))</f>
        <v/>
      </c>
      <c r="G48" s="51" t="str">
        <f>IF(E48="","",IF((C48-C6)&gt;0,"",-E48*(C48-C6)))</f>
        <v/>
      </c>
      <c r="H48" s="75" t="str">
        <f>IF(INDEX(Calculation!$C$178:$AK$212,C5,B48)=0,"",INDEX(Calculation!$C$178:$AK$212,C5,B48))</f>
        <v/>
      </c>
      <c r="I48" s="56" t="str">
        <f>IF(H48="","",IF((C48-C6)&lt;=0,"",H48*0.0000000567*((C48+273.15)^4-(C6+273.15)^4)))</f>
        <v/>
      </c>
      <c r="J48" s="51" t="str">
        <f>IF(H48="","",IF((C48-C6)&gt;0,"",-H48*0.0000000567*((C48+273.15)^4-(C6+273.15)^4)))</f>
        <v/>
      </c>
      <c r="K48" s="75" t="str">
        <f>IF(INDEX(Calculation!$C$220:$AK$254,C5,B48)=0,"",INDEX(Calculation!$C$220:$AK$254,C5,B48))</f>
        <v/>
      </c>
      <c r="L48" s="56" t="str">
        <f>IF(K48="","",IF((C48-C6)&lt;=0,"",K48*(C48-C6)))</f>
        <v/>
      </c>
      <c r="M48" s="66" t="str">
        <f>IF(K48="","",IF((C48-C6)&gt;0,"",-K48*(C48-C6)))</f>
        <v/>
      </c>
    </row>
    <row r="49" spans="1:13">
      <c r="A49" s="65">
        <f>INDEX(Calculation!$A$14:$A$48,B49)</f>
        <v>0</v>
      </c>
      <c r="B49" s="56">
        <v>28</v>
      </c>
      <c r="C49" s="92" t="e">
        <f ca="1">INDEX(Calculation!$F$14:$F$48,B49)</f>
        <v>#DIV/0!</v>
      </c>
      <c r="D49" s="89" t="e">
        <f t="shared" ca="1" si="1"/>
        <v>#DIV/0!</v>
      </c>
      <c r="E49" s="75" t="str">
        <f>IF(INDEX(Calculation!$C$137:$AK$171,C5,B49)=0,"",INDEX(Calculation!$C$137:$AK$171,C5,B49))</f>
        <v/>
      </c>
      <c r="F49" s="56" t="str">
        <f>IF(E49="","",IF((C49-C6)&lt;=0,"",E49*(C49-C6)))</f>
        <v/>
      </c>
      <c r="G49" s="51" t="str">
        <f>IF(E49="","",IF((C49-C6)&gt;0,"",-E49*(C49-C6)))</f>
        <v/>
      </c>
      <c r="H49" s="75" t="str">
        <f>IF(INDEX(Calculation!$C$178:$AK$212,C5,B49)=0,"",INDEX(Calculation!$C$178:$AK$212,C5,B49))</f>
        <v/>
      </c>
      <c r="I49" s="56" t="str">
        <f>IF(H49="","",IF((C49-C6)&lt;=0,"",H49*0.0000000567*((C49+273.15)^4-(C6+273.15)^4)))</f>
        <v/>
      </c>
      <c r="J49" s="51" t="str">
        <f>IF(H49="","",IF((C49-C6)&gt;0,"",-H49*0.0000000567*((C49+273.15)^4-(C6+273.15)^4)))</f>
        <v/>
      </c>
      <c r="K49" s="75" t="str">
        <f>IF(INDEX(Calculation!$C$220:$AK$254,C5,B49)=0,"",INDEX(Calculation!$C$220:$AK$254,C5,B49))</f>
        <v/>
      </c>
      <c r="L49" s="56" t="str">
        <f>IF(K49="","",IF((C49-C6)&lt;=0,"",K49*(C49-C6)))</f>
        <v/>
      </c>
      <c r="M49" s="66" t="str">
        <f>IF(K49="","",IF((C49-C6)&gt;0,"",-K49*(C49-C6)))</f>
        <v/>
      </c>
    </row>
    <row r="50" spans="1:13">
      <c r="A50" s="65">
        <f>INDEX(Calculation!$A$14:$A$48,B50)</f>
        <v>0</v>
      </c>
      <c r="B50" s="56">
        <v>29</v>
      </c>
      <c r="C50" s="92">
        <f>INDEX(Calculation!$F$14:$F$48,B50)</f>
        <v>20</v>
      </c>
      <c r="D50" s="89">
        <f t="shared" si="1"/>
        <v>293.14999999999998</v>
      </c>
      <c r="E50" s="75" t="str">
        <f>IF(INDEX(Calculation!$C$137:$AK$171,C5,B50)=0,"",INDEX(Calculation!$C$137:$AK$171,C5,B50))</f>
        <v/>
      </c>
      <c r="F50" s="56" t="str">
        <f>IF(E50="","",IF((C50-C6)&lt;=0,"",E50*(C50-C6)))</f>
        <v/>
      </c>
      <c r="G50" s="51" t="str">
        <f>IF(E50="","",IF((C50-C6)&gt;0,"",-E50*(C50-C6)))</f>
        <v/>
      </c>
      <c r="H50" s="75" t="str">
        <f>IF(INDEX(Calculation!$C$178:$AK$212,C5,B50)=0,"",INDEX(Calculation!$C$178:$AK$212,C5,B50))</f>
        <v/>
      </c>
      <c r="I50" s="56" t="str">
        <f>IF(H50="","",IF((C50-C6)&lt;=0,"",H50*0.0000000567*((C50+273.15)^4-(C6+273.15)^4)))</f>
        <v/>
      </c>
      <c r="J50" s="51" t="str">
        <f>IF(H50="","",IF((C50-C6)&gt;0,"",-H50*0.0000000567*((C50+273.15)^4-(C6+273.15)^4)))</f>
        <v/>
      </c>
      <c r="K50" s="75" t="str">
        <f>IF(INDEX(Calculation!$C$220:$AK$254,C5,B50)=0,"",INDEX(Calculation!$C$220:$AK$254,C5,B50))</f>
        <v/>
      </c>
      <c r="L50" s="56" t="str">
        <f>IF(K50="","",IF((C50-C6)&lt;=0,"",K50*(C50-C6)))</f>
        <v/>
      </c>
      <c r="M50" s="66" t="str">
        <f>IF(K50="","",IF((C50-C6)&gt;0,"",-K50*(C50-C6)))</f>
        <v/>
      </c>
    </row>
    <row r="51" spans="1:13">
      <c r="A51" s="65">
        <f>INDEX(Calculation!$A$14:$A$48,B51)</f>
        <v>0</v>
      </c>
      <c r="B51" s="56">
        <v>30</v>
      </c>
      <c r="C51" s="92">
        <f>INDEX(Calculation!$F$14:$F$48,B51)</f>
        <v>0</v>
      </c>
      <c r="D51" s="89">
        <f t="shared" si="1"/>
        <v>273.14999999999998</v>
      </c>
      <c r="E51" s="75" t="str">
        <f>IF(INDEX(Calculation!$C$137:$AK$171,C5,B51)=0,"",INDEX(Calculation!$C$137:$AK$171,C5,B51))</f>
        <v/>
      </c>
      <c r="F51" s="56" t="str">
        <f>IF(E51="","",IF((C51-C6)&lt;=0,"",E51*(C51-C6)))</f>
        <v/>
      </c>
      <c r="G51" s="51" t="str">
        <f>IF(E51="","",IF((C51-C6)&gt;0,"",-E51*(C51-C6)))</f>
        <v/>
      </c>
      <c r="H51" s="75" t="str">
        <f>IF(INDEX(Calculation!$C$178:$AK$212,C5,B51)=0,"",INDEX(Calculation!$C$178:$AK$212,C5,B51))</f>
        <v/>
      </c>
      <c r="I51" s="56" t="str">
        <f>IF(H51="","",IF((C51-C6)&lt;=0,"",H51*0.0000000567*((C51+273.15)^4-(C6+273.15)^4)))</f>
        <v/>
      </c>
      <c r="J51" s="51" t="str">
        <f>IF(H51="","",IF((C51-C6)&gt;0,"",-H51*0.0000000567*((C51+273.15)^4-(C6+273.15)^4)))</f>
        <v/>
      </c>
      <c r="K51" s="75" t="str">
        <f>IF(INDEX(Calculation!$C$220:$AK$254,C5,B51)=0,"",INDEX(Calculation!$C$220:$AK$254,C5,B51))</f>
        <v/>
      </c>
      <c r="L51" s="56" t="str">
        <f>IF(K51="","",IF((C51-C6)&lt;=0,"",K51*(C51-C6)))</f>
        <v/>
      </c>
      <c r="M51" s="66" t="str">
        <f>IF(K51="","",IF((C51-C6)&gt;0,"",-K51*(C51-C6)))</f>
        <v/>
      </c>
    </row>
    <row r="52" spans="1:13">
      <c r="A52" s="65">
        <f>INDEX(Calculation!$A$14:$A$48,B52)</f>
        <v>0</v>
      </c>
      <c r="B52" s="56">
        <v>31</v>
      </c>
      <c r="C52" s="92">
        <f>INDEX(Calculation!$F$14:$F$48,B52)</f>
        <v>0</v>
      </c>
      <c r="D52" s="89">
        <f t="shared" si="1"/>
        <v>273.14999999999998</v>
      </c>
      <c r="E52" s="75" t="str">
        <f>IF(INDEX(Calculation!$C$137:$AK$171,C5,B52)=0,"",INDEX(Calculation!$C$137:$AK$171,C5,B52))</f>
        <v/>
      </c>
      <c r="F52" s="56" t="str">
        <f>IF(E52="","",IF((C52-C6)&lt;=0,"",E52*(C52-C6)))</f>
        <v/>
      </c>
      <c r="G52" s="51" t="str">
        <f>IF(E52="","",IF((C52-C6)&gt;0,"",-E52*(C52-C6)))</f>
        <v/>
      </c>
      <c r="H52" s="75" t="str">
        <f>IF(INDEX(Calculation!$C$178:$AK$212,C5,B52)=0,"",INDEX(Calculation!$C$178:$AK$212,C5,B52))</f>
        <v/>
      </c>
      <c r="I52" s="56" t="str">
        <f>IF(H52="","",IF((C52-C6)&lt;=0,"",H52*0.0000000567*((C52+273.15)^4-(C6+273.15)^4)))</f>
        <v/>
      </c>
      <c r="J52" s="51" t="str">
        <f>IF(H52="","",IF((C52-C6)&gt;0,"",-H52*0.0000000567*((C52+273.15)^4-(C6+273.15)^4)))</f>
        <v/>
      </c>
      <c r="K52" s="75" t="str">
        <f>IF(INDEX(Calculation!$C$220:$AK$254,C5,B52)=0,"",INDEX(Calculation!$C$220:$AK$254,C5,B52))</f>
        <v/>
      </c>
      <c r="L52" s="56" t="str">
        <f>IF(K52="","",IF((C52-C6)&lt;=0,"",K52*(C52-C6)))</f>
        <v/>
      </c>
      <c r="M52" s="66" t="str">
        <f>IF(K52="","",IF((C52-C6)&gt;0,"",-K52*(C52-C6)))</f>
        <v/>
      </c>
    </row>
    <row r="53" spans="1:13">
      <c r="A53" s="65">
        <f>INDEX(Calculation!$A$14:$A$48,B53)</f>
        <v>0</v>
      </c>
      <c r="B53" s="56">
        <v>32</v>
      </c>
      <c r="C53" s="92">
        <f>INDEX(Calculation!$F$14:$F$48,B53)</f>
        <v>0</v>
      </c>
      <c r="D53" s="89">
        <f t="shared" si="1"/>
        <v>273.14999999999998</v>
      </c>
      <c r="E53" s="75" t="str">
        <f>IF(INDEX(Calculation!$C$137:$AK$171,C5,B53)=0,"",INDEX(Calculation!$C$137:$AK$171,C5,B53))</f>
        <v/>
      </c>
      <c r="F53" s="56" t="str">
        <f>IF(E53="","",IF((C53-C6)&lt;=0,"",E53*(C53-C6)))</f>
        <v/>
      </c>
      <c r="G53" s="51" t="str">
        <f>IF(E53="","",IF((C53-C6)&gt;0,"",-E53*(C53-C6)))</f>
        <v/>
      </c>
      <c r="H53" s="75" t="str">
        <f>IF(INDEX(Calculation!$C$178:$AK$212,C5,B53)=0,"",INDEX(Calculation!$C$178:$AK$212,C5,B53))</f>
        <v/>
      </c>
      <c r="I53" s="56" t="str">
        <f>IF(H53="","",IF((C53-C6)&lt;=0,"",H53*0.0000000567*((C53+273.15)^4-(C6+273.15)^4)))</f>
        <v/>
      </c>
      <c r="J53" s="51" t="str">
        <f>IF(H53="","",IF((C53-C6)&gt;0,"",-H53*0.0000000567*((C53+273.15)^4-(C6+273.15)^4)))</f>
        <v/>
      </c>
      <c r="K53" s="75" t="str">
        <f>IF(INDEX(Calculation!$C$220:$AK$254,C5,B53)=0,"",INDEX(Calculation!$C$220:$AK$254,C5,B53))</f>
        <v/>
      </c>
      <c r="L53" s="56" t="str">
        <f>IF(K53="","",IF((C53-C6)&lt;=0,"",K53*(C53-C6)))</f>
        <v/>
      </c>
      <c r="M53" s="66" t="str">
        <f>IF(K53="","",IF((C53-C6)&gt;0,"",-K53*(C53-C6)))</f>
        <v/>
      </c>
    </row>
    <row r="54" spans="1:13">
      <c r="A54" s="65">
        <f>INDEX(Calculation!$A$14:$A$48,B54)</f>
        <v>0</v>
      </c>
      <c r="B54" s="56">
        <v>33</v>
      </c>
      <c r="C54" s="92">
        <f>INDEX(Calculation!$F$14:$F$48,B54)</f>
        <v>0</v>
      </c>
      <c r="D54" s="89">
        <f t="shared" si="1"/>
        <v>273.14999999999998</v>
      </c>
      <c r="E54" s="75" t="str">
        <f>IF(INDEX(Calculation!$C$137:$AK$171,C5,B54)=0,"",INDEX(Calculation!$C$137:$AK$171,C5,B54))</f>
        <v/>
      </c>
      <c r="F54" s="56" t="str">
        <f>IF(E54="","",IF((C54-C6)&lt;=0,"",E54*(C54-C6)))</f>
        <v/>
      </c>
      <c r="G54" s="51" t="str">
        <f>IF(E54="","",IF((C54-C6)&gt;0,"",-E54*(C54-C6)))</f>
        <v/>
      </c>
      <c r="H54" s="75" t="str">
        <f>IF(INDEX(Calculation!$C$178:$AK$212,C5,B54)=0,"",INDEX(Calculation!$C$178:$AK$212,C5,B54))</f>
        <v/>
      </c>
      <c r="I54" s="56" t="str">
        <f>IF(H54="","",IF((C54-C6)&lt;=0,"",H54*0.0000000567*((C54+273.15)^4-(C6+273.15)^4)))</f>
        <v/>
      </c>
      <c r="J54" s="51" t="str">
        <f>IF(H54="","",IF((C54-C6)&gt;0,"",-H54*0.0000000567*((C54+273.15)^4-(C6+273.15)^4)))</f>
        <v/>
      </c>
      <c r="K54" s="75" t="str">
        <f>IF(INDEX(Calculation!$C$220:$AK$254,C5,B54)=0,"",INDEX(Calculation!$C$220:$AK$254,C5,B54))</f>
        <v/>
      </c>
      <c r="L54" s="56" t="str">
        <f>IF(K54="","",IF((C54-C6)&lt;=0,"",K54*(C54-C6)))</f>
        <v/>
      </c>
      <c r="M54" s="66" t="str">
        <f>IF(K54="","",IF((C54-C6)&gt;0,"",-K54*(C54-C6)))</f>
        <v/>
      </c>
    </row>
    <row r="55" spans="1:13">
      <c r="A55" s="65">
        <f>INDEX(Calculation!$A$14:$A$48,B55)</f>
        <v>0</v>
      </c>
      <c r="B55" s="56">
        <v>34</v>
      </c>
      <c r="C55" s="92">
        <f>INDEX(Calculation!$F$14:$F$48,B55)</f>
        <v>0</v>
      </c>
      <c r="D55" s="89">
        <f>C55+273.15</f>
        <v>273.14999999999998</v>
      </c>
      <c r="E55" s="75" t="str">
        <f>IF(INDEX(Calculation!$C$137:$AK$171,C5,B55)=0,"",INDEX(Calculation!$C$137:$AK$171,C5,B55))</f>
        <v/>
      </c>
      <c r="F55" s="56" t="str">
        <f>IF(E55="","",IF((C55-C6)&lt;=0,"",E55*(C55-C6)))</f>
        <v/>
      </c>
      <c r="G55" s="51" t="str">
        <f>IF(E55="","",IF((C55-C6)&gt;0,"",-E55*(C55-C6)))</f>
        <v/>
      </c>
      <c r="H55" s="75" t="str">
        <f>IF(INDEX(Calculation!$C$178:$AK$212,C5,B55)=0,"",INDEX(Calculation!$C$178:$AK$212,C5,B55))</f>
        <v/>
      </c>
      <c r="I55" s="56" t="str">
        <f>IF(H55="","",IF((C55-C6)&lt;=0,"",H55*0.0000000567*((C55+273.15)^4-(C6+273.15)^4)))</f>
        <v/>
      </c>
      <c r="J55" s="51" t="str">
        <f>IF(H55="","",IF((C55-C6)&gt;0,"",-H55*0.0000000567*((C55+273.15)^4-(C6+273.15)^4)))</f>
        <v/>
      </c>
      <c r="K55" s="75" t="str">
        <f>IF(INDEX(Calculation!$C$220:$AK$254,C5,B55)=0,"",INDEX(Calculation!$C$220:$AK$254,C5,B55))</f>
        <v/>
      </c>
      <c r="L55" s="56" t="str">
        <f>IF(K55="","",IF((C55-C6)&lt;=0,"",K55*(C55-C6)))</f>
        <v/>
      </c>
      <c r="M55" s="66" t="str">
        <f>IF(K55="","",IF((C55-C6)&gt;0,"",-K55*(C55-C6)))</f>
        <v/>
      </c>
    </row>
    <row r="56" spans="1:13" ht="16.5" thickBot="1">
      <c r="A56" s="82">
        <f>INDEX(Calculation!$A$14:$A$48,B56)</f>
        <v>0</v>
      </c>
      <c r="B56" s="83">
        <v>35</v>
      </c>
      <c r="C56" s="93">
        <f>INDEX(Calculation!$F$14:$F$48,B56)</f>
        <v>0</v>
      </c>
      <c r="D56" s="90">
        <f>C56+273.15</f>
        <v>273.14999999999998</v>
      </c>
      <c r="E56" s="84" t="str">
        <f>IF(INDEX(Calculation!$C$137:$AK$171,C5,B56)=0,"",INDEX(Calculation!$C$137:$AK$171,C5,B56))</f>
        <v/>
      </c>
      <c r="F56" s="83" t="str">
        <f>IF(E56="","",IF((C56-C6)&lt;=0,"",E56*(C56-C6)))</f>
        <v/>
      </c>
      <c r="G56" s="85" t="str">
        <f>IF(E56="","",IF((C56-C6)&gt;0,"",-E56*(C56-C6)))</f>
        <v/>
      </c>
      <c r="H56" s="84" t="str">
        <f>IF(INDEX(Calculation!$C$178:$AK$212,C5,B56)=0,"",INDEX(Calculation!$C$178:$AK$212,C5,B56))</f>
        <v/>
      </c>
      <c r="I56" s="83" t="str">
        <f>IF(H56="","",IF((C56-C6)&lt;=0,"",H56*0.0000000567*((C56+273.15)^4-(C6+273.15)^4)))</f>
        <v/>
      </c>
      <c r="J56" s="85" t="str">
        <f>IF(H56="","",IF((C56-C6)&gt;0,"",-H56*0.0000000567*((C56+273.15)^4-(C6+273.15)^4)))</f>
        <v/>
      </c>
      <c r="K56" s="83" t="str">
        <f>IF(INDEX(Calculation!$C$220:$AK$254,C5,B56)=0,"",INDEX(Calculation!$C$220:$AK$254,C5,B56))</f>
        <v/>
      </c>
      <c r="L56" s="83" t="str">
        <f>IF(K56="","",IF((C56-C6)&lt;=0,"",K56*(C56-C6)))</f>
        <v/>
      </c>
      <c r="M56" s="86" t="str">
        <f>IF(K56="","",IF((C56-C6)&gt;0,"",-K56*(C56-C6)))</f>
        <v/>
      </c>
    </row>
    <row r="58" spans="1:13" ht="16.5" thickBot="1">
      <c r="A58" s="76"/>
      <c r="B58" s="76"/>
      <c r="C58" s="76"/>
      <c r="D58" s="76"/>
      <c r="E58" s="76"/>
      <c r="F58" s="76"/>
      <c r="G58" s="76"/>
      <c r="H58" s="76"/>
      <c r="I58" s="76"/>
      <c r="J58" s="76"/>
      <c r="K58" s="76"/>
      <c r="L58" s="76"/>
    </row>
    <row r="59" spans="1:13" ht="16.5" thickTop="1"/>
  </sheetData>
  <phoneticPr fontId="11" type="noConversion"/>
  <pageMargins left="0.94488188976377963" right="0.74803149606299213" top="0.98425196850393704" bottom="0.98425196850393704" header="0.51181102362204722" footer="0.51181102362204722"/>
  <pageSetup paperSize="9" scale="62" orientation="portrait" horizontalDpi="0" r:id="rId1"/>
  <headerFooter alignWithMargins="0">
    <oddHeader>&amp;C&amp;A&amp;R&amp;D</oddHeader>
    <oddFooter>&amp;CPage &amp;P&amp;R&amp;F</oddFooter>
  </headerFooter>
  <legacyDrawing r:id="rId2"/>
</worksheet>
</file>

<file path=xl/worksheets/sheet4.xml><?xml version="1.0" encoding="utf-8"?>
<worksheet xmlns="http://schemas.openxmlformats.org/spreadsheetml/2006/main" xmlns:r="http://schemas.openxmlformats.org/officeDocument/2006/relationships">
  <dimension ref="A1:L26"/>
  <sheetViews>
    <sheetView zoomScale="75" workbookViewId="0">
      <selection activeCell="G16" sqref="G16"/>
    </sheetView>
  </sheetViews>
  <sheetFormatPr defaultRowHeight="12.75"/>
  <cols>
    <col min="1" max="1" width="8.6640625" style="94" customWidth="1"/>
    <col min="2" max="2" width="8.88671875" style="94"/>
    <col min="3" max="3" width="9.21875" style="94" customWidth="1"/>
    <col min="4" max="16384" width="8.88671875" style="94"/>
  </cols>
  <sheetData>
    <row r="1" spans="1:12">
      <c r="A1" s="104" t="s">
        <v>95</v>
      </c>
    </row>
    <row r="3" spans="1:12" ht="18">
      <c r="A3" s="94" t="s">
        <v>96</v>
      </c>
      <c r="B3" s="95">
        <v>-10</v>
      </c>
      <c r="C3" s="94" t="s">
        <v>97</v>
      </c>
      <c r="D3" s="96">
        <f>VLOOKUP(B3,property,3,TRUE)*B3+VLOOKUP(B3,property,4,TRUE)</f>
        <v>27.309499999999996</v>
      </c>
      <c r="E3" s="111"/>
    </row>
    <row r="4" spans="1:12">
      <c r="A4" s="94" t="s">
        <v>96</v>
      </c>
      <c r="B4" s="95">
        <v>10</v>
      </c>
      <c r="C4" s="94" t="s">
        <v>97</v>
      </c>
      <c r="D4" s="96">
        <f>VLOOKUP(B4,property,3,TRUE)*B4+VLOOKUP(B4,property,4,TRUE)</f>
        <v>24.777999999999995</v>
      </c>
    </row>
    <row r="5" spans="1:12">
      <c r="A5" s="94" t="s">
        <v>96</v>
      </c>
      <c r="B5" s="95">
        <v>76</v>
      </c>
      <c r="C5" s="94" t="s">
        <v>97</v>
      </c>
      <c r="D5" s="96">
        <f>VLOOKUP(B5,property,3,TRUE)*B5+VLOOKUP(B5,property,4,TRUE)</f>
        <v>17.824599999999997</v>
      </c>
    </row>
    <row r="7" spans="1:12">
      <c r="B7" s="97" t="s">
        <v>89</v>
      </c>
      <c r="C7" s="98" t="s">
        <v>98</v>
      </c>
    </row>
    <row r="8" spans="1:12">
      <c r="B8" s="98" t="s">
        <v>99</v>
      </c>
      <c r="C8" s="98"/>
      <c r="D8" s="99" t="s">
        <v>100</v>
      </c>
      <c r="E8" s="99" t="s">
        <v>101</v>
      </c>
      <c r="L8" s="98"/>
    </row>
    <row r="9" spans="1:12">
      <c r="A9" s="100"/>
      <c r="B9" s="100">
        <v>-263.14999999999998</v>
      </c>
      <c r="C9" s="101">
        <v>76.616422499999985</v>
      </c>
      <c r="D9" s="102">
        <f t="array" ref="D9:E9">LINEST(C9:C10,B9:B10)</f>
        <v>-0.25315000000000054</v>
      </c>
      <c r="E9" s="102">
        <v>9.9999999999998437</v>
      </c>
      <c r="L9" s="103"/>
    </row>
    <row r="10" spans="1:12">
      <c r="A10" s="100"/>
      <c r="B10" s="100">
        <v>-243.15</v>
      </c>
      <c r="C10" s="101">
        <v>71.553422499999982</v>
      </c>
      <c r="D10" s="102">
        <f t="array" ref="D10:E10">LINEST(C10:C11,B10:B11)</f>
        <v>-0.24315000000000006</v>
      </c>
      <c r="E10" s="102">
        <v>12.431499999999964</v>
      </c>
      <c r="L10" s="103"/>
    </row>
    <row r="11" spans="1:12">
      <c r="A11" s="100"/>
      <c r="B11" s="100">
        <v>-223.15</v>
      </c>
      <c r="C11" s="101">
        <v>66.690422499999983</v>
      </c>
      <c r="D11" s="102">
        <f t="array" ref="D11:E11">LINEST(C11:C12,B11:B12)</f>
        <v>-0.23314999999999983</v>
      </c>
      <c r="E11" s="102">
        <v>14.663000000000011</v>
      </c>
      <c r="L11" s="103"/>
    </row>
    <row r="12" spans="1:12">
      <c r="A12" s="100"/>
      <c r="B12" s="100">
        <v>-203.15</v>
      </c>
      <c r="C12" s="101">
        <v>62.027422499999986</v>
      </c>
      <c r="D12" s="102">
        <f t="array" ref="D12:E12">LINEST(C12:C13,B12:B13)</f>
        <v>-0.22314999999999935</v>
      </c>
      <c r="E12" s="102">
        <v>16.694500000000112</v>
      </c>
      <c r="L12" s="103"/>
    </row>
    <row r="13" spans="1:12">
      <c r="A13" s="100"/>
      <c r="B13" s="100">
        <v>-183.15</v>
      </c>
      <c r="C13" s="101">
        <v>57.564422499999999</v>
      </c>
      <c r="D13" s="102">
        <f t="array" ref="D13:E13">LINEST(C13:C14,B13:B14)</f>
        <v>-0.21315000000000017</v>
      </c>
      <c r="E13" s="102">
        <v>18.525999999999968</v>
      </c>
      <c r="L13" s="103"/>
    </row>
    <row r="14" spans="1:12">
      <c r="A14" s="100"/>
      <c r="B14" s="100">
        <v>-163.15</v>
      </c>
      <c r="C14" s="101">
        <v>53.301422499999994</v>
      </c>
      <c r="D14" s="102">
        <f t="array" ref="D14:E14">LINEST(C14:C15,B14:B15)</f>
        <v>-0.20315000000000008</v>
      </c>
      <c r="E14" s="102">
        <v>20.157499999999978</v>
      </c>
      <c r="L14" s="103"/>
    </row>
    <row r="15" spans="1:12">
      <c r="A15" s="100"/>
      <c r="B15" s="100">
        <v>-143.15</v>
      </c>
      <c r="C15" s="101">
        <v>49.238422499999992</v>
      </c>
      <c r="D15" s="102">
        <f t="array" ref="D15:E15">LINEST(C15:C16,B15:B16)</f>
        <v>-0.19315000000000002</v>
      </c>
      <c r="E15" s="102">
        <v>21.588999999999988</v>
      </c>
      <c r="L15" s="103"/>
    </row>
    <row r="16" spans="1:12">
      <c r="A16" s="100"/>
      <c r="B16" s="100">
        <v>-123.15</v>
      </c>
      <c r="C16" s="101">
        <v>45.375422499999992</v>
      </c>
      <c r="D16" s="102">
        <f t="array" ref="D16:E16">LINEST(C16:C17,B16:B17)</f>
        <v>-0.18314999999999979</v>
      </c>
      <c r="E16" s="102">
        <v>22.820500000000017</v>
      </c>
      <c r="L16" s="103"/>
    </row>
    <row r="17" spans="1:12">
      <c r="A17" s="100"/>
      <c r="B17" s="100">
        <v>-103.15</v>
      </c>
      <c r="C17" s="101">
        <v>41.712422499999995</v>
      </c>
      <c r="D17" s="102">
        <f t="array" ref="D17:E17">LINEST(C17:C18,B17:B18)</f>
        <v>-0.17315000000000008</v>
      </c>
      <c r="E17" s="102">
        <v>23.851999999999983</v>
      </c>
      <c r="L17" s="103"/>
    </row>
    <row r="18" spans="1:12">
      <c r="A18" s="100"/>
      <c r="B18" s="100">
        <v>-83.15</v>
      </c>
      <c r="C18" s="101">
        <v>38.249422499999994</v>
      </c>
      <c r="D18" s="102">
        <f t="array" ref="D18:E18">LINEST(C18:C19,B18:B19)</f>
        <v>-0.16314999999999988</v>
      </c>
      <c r="E18" s="102">
        <v>24.683500000000002</v>
      </c>
      <c r="L18" s="103"/>
    </row>
    <row r="19" spans="1:12">
      <c r="A19" s="100"/>
      <c r="B19" s="100">
        <v>-63.15</v>
      </c>
      <c r="C19" s="101">
        <v>34.986422499999996</v>
      </c>
      <c r="D19" s="102">
        <f t="array" ref="D19:E19">LINEST(C19:C20,B19:B20)</f>
        <v>-0.15315000000000012</v>
      </c>
      <c r="E19" s="102">
        <v>25.314999999999991</v>
      </c>
      <c r="L19" s="103"/>
    </row>
    <row r="20" spans="1:12">
      <c r="A20" s="100"/>
      <c r="B20" s="100">
        <v>-43.15</v>
      </c>
      <c r="C20" s="101">
        <v>31.923422499999994</v>
      </c>
      <c r="D20" s="102">
        <f t="array" ref="D20:E20">LINEST(C20:C21,B20:B21)</f>
        <v>-0.14314999999999997</v>
      </c>
      <c r="E20" s="102">
        <v>25.746499999999994</v>
      </c>
      <c r="L20" s="103"/>
    </row>
    <row r="21" spans="1:12">
      <c r="A21" s="100"/>
      <c r="B21" s="100">
        <v>-23.15</v>
      </c>
      <c r="C21" s="101">
        <v>29.060422499999994</v>
      </c>
      <c r="D21" s="102">
        <f t="array" ref="D21:E21">LINEST(C21:C22,B21:B22)</f>
        <v>-0.13314999999999985</v>
      </c>
      <c r="E21" s="102">
        <v>25.977999999999998</v>
      </c>
      <c r="L21" s="103"/>
    </row>
    <row r="22" spans="1:12">
      <c r="A22" s="100"/>
      <c r="B22" s="100">
        <v>-3.1499999999999773</v>
      </c>
      <c r="C22" s="101">
        <v>26.397422499999994</v>
      </c>
      <c r="D22" s="102">
        <f t="array" ref="D22:E22">LINEST(C22:C23,B22:B23)</f>
        <v>-0.12315000000000002</v>
      </c>
      <c r="E22" s="102">
        <v>26.009499999999996</v>
      </c>
      <c r="L22" s="103"/>
    </row>
    <row r="23" spans="1:12">
      <c r="A23" s="100"/>
      <c r="B23" s="100">
        <v>16.850000000000001</v>
      </c>
      <c r="C23" s="101">
        <v>23.934422499999997</v>
      </c>
      <c r="D23" s="102">
        <f t="array" ref="D23:E23">LINEST(C23:C24,B23:B24)</f>
        <v>-0.1131499999999999</v>
      </c>
      <c r="E23" s="102">
        <v>25.840999999999994</v>
      </c>
      <c r="L23" s="103"/>
    </row>
    <row r="24" spans="1:12">
      <c r="A24" s="100"/>
      <c r="B24" s="100">
        <v>36.85</v>
      </c>
      <c r="C24" s="101">
        <v>21.671422499999998</v>
      </c>
      <c r="D24" s="102">
        <f t="array" ref="D24:E24">LINEST(C24:C25,B24:B25)</f>
        <v>-0.10315000000000012</v>
      </c>
      <c r="E24" s="102">
        <v>25.472500000000004</v>
      </c>
      <c r="L24" s="103"/>
    </row>
    <row r="25" spans="1:12">
      <c r="A25" s="100"/>
      <c r="B25" s="100">
        <v>56.85</v>
      </c>
      <c r="C25" s="101">
        <v>19.608422499999996</v>
      </c>
      <c r="D25" s="102">
        <f t="array" ref="D25:E25">LINEST(C25:C26,B25:B26)</f>
        <v>-9.3150000000000011E-2</v>
      </c>
      <c r="E25" s="102">
        <v>24.903999999999996</v>
      </c>
      <c r="L25" s="103"/>
    </row>
    <row r="26" spans="1:12">
      <c r="A26" s="100"/>
      <c r="B26" s="100">
        <v>76.849999999999994</v>
      </c>
      <c r="C26" s="101">
        <v>17.745422499999997</v>
      </c>
      <c r="D26" s="100"/>
      <c r="E26" s="100"/>
      <c r="L26" s="103"/>
    </row>
  </sheetData>
  <phoneticPr fontId="11" type="noConversion"/>
  <printOptions gridLines="1" gridLinesSet="0"/>
  <pageMargins left="0.75" right="0.75" top="1" bottom="1" header="0.5" footer="0.5"/>
  <pageSetup paperSize="9" orientation="landscape" horizontalDpi="4294967292" verticalDpi="0" r:id="rId1"/>
  <headerFooter alignWithMargins="0">
    <oddHeader>&amp;A</oddHeader>
    <oddFooter>Pagina &amp;P</oddFooter>
  </headerFooter>
  <legacyDrawing r:id="rId2"/>
</worksheet>
</file>

<file path=xl/worksheets/sheet5.xml><?xml version="1.0" encoding="utf-8"?>
<worksheet xmlns="http://schemas.openxmlformats.org/spreadsheetml/2006/main" xmlns:r="http://schemas.openxmlformats.org/officeDocument/2006/relationships">
  <sheetPr syncVertical="1" syncRef="A1" transitionEvaluation="1"/>
  <dimension ref="A1:O46"/>
  <sheetViews>
    <sheetView zoomScale="50" workbookViewId="0">
      <selection activeCell="F45" sqref="F45"/>
    </sheetView>
  </sheetViews>
  <sheetFormatPr defaultColWidth="9.77734375" defaultRowHeight="15.75"/>
  <cols>
    <col min="1" max="1" width="11.77734375" customWidth="1"/>
  </cols>
  <sheetData>
    <row r="1" spans="1:6" ht="19.5">
      <c r="A1" s="105" t="s">
        <v>102</v>
      </c>
    </row>
    <row r="2" spans="1:6" ht="15.75" customHeight="1">
      <c r="A2" s="105"/>
    </row>
    <row r="3" spans="1:6" ht="15.75" customHeight="1">
      <c r="A3" s="1"/>
    </row>
    <row r="5" spans="1:6">
      <c r="A5" s="106" t="s">
        <v>103</v>
      </c>
    </row>
    <row r="6" spans="1:6">
      <c r="A6" s="107" t="s">
        <v>3</v>
      </c>
      <c r="B6" s="108">
        <v>0</v>
      </c>
      <c r="C6" s="1" t="s">
        <v>104</v>
      </c>
    </row>
    <row r="7" spans="1:6">
      <c r="C7" s="1" t="s">
        <v>105</v>
      </c>
    </row>
    <row r="8" spans="1:6">
      <c r="C8" s="1" t="s">
        <v>106</v>
      </c>
    </row>
    <row r="10" spans="1:6">
      <c r="A10" s="106" t="s">
        <v>107</v>
      </c>
    </row>
    <row r="12" spans="1:6">
      <c r="A12" s="1" t="s">
        <v>46</v>
      </c>
      <c r="B12" s="2">
        <v>1</v>
      </c>
      <c r="C12" s="2">
        <v>2</v>
      </c>
      <c r="D12" s="2">
        <v>3</v>
      </c>
      <c r="E12" s="2">
        <v>4</v>
      </c>
      <c r="F12" s="2">
        <v>5</v>
      </c>
    </row>
    <row r="13" spans="1:6">
      <c r="A13" s="107" t="s">
        <v>108</v>
      </c>
      <c r="B13" s="108">
        <v>0.05</v>
      </c>
      <c r="C13" s="108">
        <v>0.05</v>
      </c>
      <c r="D13" s="108">
        <v>0.85</v>
      </c>
      <c r="E13" s="108">
        <v>0.05</v>
      </c>
      <c r="F13" s="108">
        <v>0.7</v>
      </c>
    </row>
    <row r="14" spans="1:6">
      <c r="A14" s="1" t="s">
        <v>109</v>
      </c>
      <c r="B14" s="41">
        <f>1-B13</f>
        <v>0.95</v>
      </c>
      <c r="C14" s="41">
        <f>1-C13</f>
        <v>0.95</v>
      </c>
      <c r="D14" s="41">
        <f>1-D13</f>
        <v>0.15000000000000002</v>
      </c>
      <c r="E14" s="41">
        <f>1-E13</f>
        <v>0.95</v>
      </c>
      <c r="F14" s="41">
        <f>1-F13</f>
        <v>0.30000000000000004</v>
      </c>
    </row>
    <row r="17" spans="1:15">
      <c r="A17" s="106" t="s">
        <v>110</v>
      </c>
    </row>
    <row r="18" spans="1:15">
      <c r="B18" s="36">
        <v>1</v>
      </c>
      <c r="C18" s="36">
        <v>2</v>
      </c>
      <c r="D18" s="36">
        <v>3</v>
      </c>
      <c r="E18" s="36">
        <v>4</v>
      </c>
      <c r="F18" s="36">
        <v>5</v>
      </c>
      <c r="G18" s="3" t="s">
        <v>111</v>
      </c>
    </row>
    <row r="19" spans="1:15">
      <c r="A19" s="2">
        <v>1</v>
      </c>
      <c r="B19" s="108">
        <v>0</v>
      </c>
      <c r="C19" s="108">
        <v>1</v>
      </c>
      <c r="D19" s="108">
        <v>0</v>
      </c>
      <c r="E19" s="108">
        <v>0</v>
      </c>
      <c r="F19" s="108">
        <v>0</v>
      </c>
      <c r="G19" s="41">
        <f>SUM(B19:F19)</f>
        <v>1</v>
      </c>
    </row>
    <row r="20" spans="1:15">
      <c r="A20" s="2">
        <v>2</v>
      </c>
      <c r="B20" s="108">
        <v>0.5</v>
      </c>
      <c r="C20" s="108">
        <v>0.5</v>
      </c>
      <c r="D20" s="108">
        <v>0</v>
      </c>
      <c r="E20" s="108">
        <v>0</v>
      </c>
      <c r="F20" s="108">
        <v>0</v>
      </c>
      <c r="G20" s="41">
        <f>SUM(B20:F20)</f>
        <v>1</v>
      </c>
    </row>
    <row r="21" spans="1:15">
      <c r="A21" s="2">
        <v>3</v>
      </c>
      <c r="B21" s="108">
        <v>0</v>
      </c>
      <c r="C21" s="108">
        <v>0</v>
      </c>
      <c r="D21" s="108">
        <v>0.15</v>
      </c>
      <c r="E21" s="108">
        <v>0.55000000000000004</v>
      </c>
      <c r="F21" s="108">
        <v>0.3</v>
      </c>
      <c r="G21" s="41">
        <f>SUM(B21:F21)</f>
        <v>1</v>
      </c>
    </row>
    <row r="22" spans="1:15">
      <c r="A22" s="2">
        <v>4</v>
      </c>
      <c r="B22" s="108">
        <v>0.123</v>
      </c>
      <c r="C22" s="108">
        <v>0</v>
      </c>
      <c r="D22" s="108">
        <v>0.123</v>
      </c>
      <c r="E22" s="108">
        <v>0.58499999999999996</v>
      </c>
      <c r="F22" s="108">
        <v>0.16900000000000001</v>
      </c>
      <c r="G22" s="41">
        <f>SUM(B22:F22)</f>
        <v>1</v>
      </c>
      <c r="H22" s="1" t="s">
        <v>46</v>
      </c>
    </row>
    <row r="23" spans="1:15">
      <c r="A23" s="2">
        <v>5</v>
      </c>
      <c r="B23" s="108">
        <v>0.222</v>
      </c>
      <c r="C23" s="108">
        <v>0</v>
      </c>
      <c r="D23" s="108">
        <v>0.222</v>
      </c>
      <c r="E23" s="108">
        <v>0.55600000000000005</v>
      </c>
      <c r="F23" s="108">
        <v>0</v>
      </c>
      <c r="G23" s="41">
        <f>SUM(B23:F23)</f>
        <v>1</v>
      </c>
    </row>
    <row r="25" spans="1:15">
      <c r="I25" s="1"/>
      <c r="O25" s="3"/>
    </row>
    <row r="26" spans="1:15">
      <c r="A26" s="109" t="s">
        <v>112</v>
      </c>
      <c r="B26">
        <v>1</v>
      </c>
      <c r="C26">
        <v>2</v>
      </c>
      <c r="D26">
        <v>3</v>
      </c>
      <c r="E26">
        <v>4</v>
      </c>
      <c r="F26">
        <v>5</v>
      </c>
      <c r="G26" s="36" t="s">
        <v>111</v>
      </c>
      <c r="I26" s="2"/>
      <c r="J26" s="2"/>
      <c r="K26" s="2"/>
      <c r="L26" s="2"/>
      <c r="M26" s="2"/>
      <c r="N26" s="2"/>
      <c r="O26" s="2"/>
    </row>
    <row r="27" spans="1:15">
      <c r="A27">
        <v>1</v>
      </c>
      <c r="B27" s="44">
        <f t="array" aca="1" ref="B27:F31" ca="1">IF($B$6=1,B19:F23*B$13:F13,B35:F39)</f>
        <v>0.32203389830508417</v>
      </c>
      <c r="C27" s="44">
        <f ca="1"/>
        <v>0.67796610169491411</v>
      </c>
      <c r="D27" s="44">
        <f ca="1"/>
        <v>0</v>
      </c>
      <c r="E27" s="44">
        <f ca="1"/>
        <v>0</v>
      </c>
      <c r="F27" s="44">
        <f ca="1"/>
        <v>0</v>
      </c>
      <c r="G27" s="41">
        <f ca="1">SUM(B27:F27)</f>
        <v>0.99999999999999822</v>
      </c>
      <c r="I27" s="2"/>
      <c r="J27" s="2"/>
      <c r="K27" s="2"/>
      <c r="L27" s="2"/>
      <c r="M27" s="2"/>
      <c r="N27" s="2"/>
      <c r="O27" s="2"/>
    </row>
    <row r="28" spans="1:15">
      <c r="A28">
        <v>2</v>
      </c>
      <c r="B28" s="44">
        <f ca="1"/>
        <v>0.33898305084745706</v>
      </c>
      <c r="C28" s="44">
        <f ca="1"/>
        <v>0.66101694915254117</v>
      </c>
      <c r="D28" s="44">
        <f ca="1"/>
        <v>0</v>
      </c>
      <c r="E28" s="44">
        <f ca="1"/>
        <v>0</v>
      </c>
      <c r="F28" s="44">
        <f ca="1"/>
        <v>0</v>
      </c>
      <c r="G28" s="41">
        <f ca="1">SUM(B28:F28)</f>
        <v>0.99999999999999822</v>
      </c>
      <c r="I28" s="2"/>
      <c r="J28" s="2"/>
      <c r="K28" s="2"/>
      <c r="L28" s="2"/>
      <c r="M28" s="2"/>
      <c r="N28" s="2"/>
      <c r="O28" s="2"/>
    </row>
    <row r="29" spans="1:15">
      <c r="A29">
        <v>3</v>
      </c>
      <c r="B29" s="44">
        <f ca="1"/>
        <v>7.6410414723917533E-2</v>
      </c>
      <c r="C29" s="44">
        <f ca="1"/>
        <v>0.13826646473851742</v>
      </c>
      <c r="D29" s="44">
        <f ca="1"/>
        <v>0.31711032996733501</v>
      </c>
      <c r="E29" s="44">
        <f ca="1"/>
        <v>7.5887875977650815E-2</v>
      </c>
      <c r="F29" s="44">
        <f ca="1"/>
        <v>0.39232491459257868</v>
      </c>
      <c r="G29" s="41">
        <f ca="1">SUM(B29:F29)</f>
        <v>0.99999999999999944</v>
      </c>
      <c r="I29" s="2"/>
      <c r="J29" s="2"/>
      <c r="K29" s="2"/>
      <c r="L29" s="2"/>
      <c r="M29" s="2"/>
      <c r="N29" s="2"/>
      <c r="O29" s="2"/>
    </row>
    <row r="30" spans="1:15">
      <c r="A30">
        <v>4</v>
      </c>
      <c r="B30" s="44">
        <f ca="1"/>
        <v>0.11815116352940157</v>
      </c>
      <c r="C30" s="44">
        <f ca="1"/>
        <v>0.21379734352939328</v>
      </c>
      <c r="D30" s="44">
        <f ca="1"/>
        <v>0.28865087570330028</v>
      </c>
      <c r="E30" s="44">
        <f ca="1"/>
        <v>7.7101812166642664E-2</v>
      </c>
      <c r="F30" s="44">
        <f ca="1"/>
        <v>0.30229880507126144</v>
      </c>
      <c r="G30" s="41">
        <f ca="1">SUM(B30:F30)</f>
        <v>0.99999999999999933</v>
      </c>
      <c r="I30" s="2"/>
      <c r="J30" s="2"/>
      <c r="K30" s="2"/>
      <c r="L30" s="2"/>
      <c r="M30" s="2"/>
      <c r="N30" s="2"/>
      <c r="O30" s="2"/>
    </row>
    <row r="31" spans="1:15">
      <c r="A31">
        <v>5</v>
      </c>
      <c r="B31" s="44">
        <f ca="1"/>
        <v>0.14396886053907862</v>
      </c>
      <c r="C31" s="44">
        <f ca="1"/>
        <v>0.26051508097547554</v>
      </c>
      <c r="D31" s="44">
        <f ca="1"/>
        <v>0.35172516653439545</v>
      </c>
      <c r="E31" s="44">
        <f ca="1"/>
        <v>7.1052243456476427E-2</v>
      </c>
      <c r="F31" s="44">
        <f ca="1"/>
        <v>0.17273864849457315</v>
      </c>
      <c r="G31" s="41">
        <f ca="1">SUM(B31:F31)</f>
        <v>0.99999999999999911</v>
      </c>
    </row>
    <row r="32" spans="1:15">
      <c r="G32" s="2"/>
    </row>
    <row r="33" spans="1:7">
      <c r="A33" s="110" t="s">
        <v>113</v>
      </c>
    </row>
    <row r="34" spans="1:7">
      <c r="B34">
        <v>1</v>
      </c>
      <c r="C34">
        <v>2</v>
      </c>
      <c r="D34">
        <v>3</v>
      </c>
      <c r="E34">
        <v>4</v>
      </c>
      <c r="F34">
        <v>5</v>
      </c>
      <c r="G34" s="36" t="s">
        <v>111</v>
      </c>
    </row>
    <row r="35" spans="1:7">
      <c r="A35">
        <v>1</v>
      </c>
      <c r="B35" s="41">
        <f t="array" aca="1" ref="B35:F39" ca="1">B19:F23*B$13:F$13+MMULT(B$14:F$14*B19:F23,B27:F31)</f>
        <v>0.32203389830508417</v>
      </c>
      <c r="C35" s="41">
        <f ca="1"/>
        <v>0.67796610169491411</v>
      </c>
      <c r="D35" s="41">
        <f ca="1"/>
        <v>0</v>
      </c>
      <c r="E35" s="41">
        <f ca="1"/>
        <v>0</v>
      </c>
      <c r="F35" s="41">
        <f ca="1"/>
        <v>0</v>
      </c>
      <c r="G35" s="41">
        <f ca="1">SUM(B35:F35)</f>
        <v>0.99999999999999822</v>
      </c>
    </row>
    <row r="36" spans="1:7">
      <c r="A36">
        <v>2</v>
      </c>
      <c r="B36" s="41">
        <f ca="1"/>
        <v>0.33898305084745706</v>
      </c>
      <c r="C36" s="41">
        <f ca="1"/>
        <v>0.66101694915254117</v>
      </c>
      <c r="D36" s="41">
        <f ca="1"/>
        <v>0</v>
      </c>
      <c r="E36" s="41">
        <f ca="1"/>
        <v>0</v>
      </c>
      <c r="F36" s="41">
        <f ca="1"/>
        <v>0</v>
      </c>
      <c r="G36" s="41">
        <f ca="1">SUM(B36:F36)</f>
        <v>0.99999999999999822</v>
      </c>
    </row>
    <row r="37" spans="1:7">
      <c r="A37">
        <v>3</v>
      </c>
      <c r="B37" s="41">
        <f ca="1"/>
        <v>7.6410414723917533E-2</v>
      </c>
      <c r="C37" s="44">
        <f ca="1"/>
        <v>0.13826646473851742</v>
      </c>
      <c r="D37" s="41">
        <f ca="1"/>
        <v>0.31711032996733501</v>
      </c>
      <c r="E37" s="41">
        <f ca="1"/>
        <v>7.5887875977650815E-2</v>
      </c>
      <c r="F37" s="41">
        <f ca="1"/>
        <v>0.39232491459257868</v>
      </c>
      <c r="G37" s="41">
        <f ca="1">SUM(B37:F37)</f>
        <v>0.99999999999999944</v>
      </c>
    </row>
    <row r="38" spans="1:7">
      <c r="A38">
        <v>4</v>
      </c>
      <c r="B38" s="41">
        <f ca="1"/>
        <v>0.11815116352940157</v>
      </c>
      <c r="C38" s="41">
        <f ca="1"/>
        <v>0.21379734352939328</v>
      </c>
      <c r="D38" s="41">
        <f ca="1"/>
        <v>0.28865087570330028</v>
      </c>
      <c r="E38" s="41">
        <f ca="1"/>
        <v>7.7101812166642664E-2</v>
      </c>
      <c r="F38" s="41">
        <f ca="1"/>
        <v>0.30229880507126144</v>
      </c>
      <c r="G38" s="41">
        <f ca="1">SUM(B38:F38)</f>
        <v>0.99999999999999933</v>
      </c>
    </row>
    <row r="39" spans="1:7">
      <c r="A39">
        <v>5</v>
      </c>
      <c r="B39" s="44">
        <f ca="1"/>
        <v>0.14396886053907862</v>
      </c>
      <c r="C39" s="44">
        <f ca="1"/>
        <v>0.26051508097547554</v>
      </c>
      <c r="D39" s="44">
        <f ca="1"/>
        <v>0.35172516653439545</v>
      </c>
      <c r="E39" s="44">
        <f ca="1"/>
        <v>7.1052243456476427E-2</v>
      </c>
      <c r="F39" s="44">
        <f ca="1"/>
        <v>0.17273864849457315</v>
      </c>
      <c r="G39" s="41">
        <f ca="1">SUM(B39:F39)</f>
        <v>0.99999999999999911</v>
      </c>
    </row>
    <row r="40" spans="1:7">
      <c r="B40" s="3"/>
      <c r="C40" s="3"/>
      <c r="D40" s="3"/>
      <c r="E40" s="3"/>
      <c r="F40" s="2"/>
    </row>
    <row r="42" spans="1:7">
      <c r="B42" s="2"/>
      <c r="C42" s="2"/>
      <c r="D42" s="2"/>
      <c r="E42" s="2"/>
      <c r="F42" s="2"/>
    </row>
    <row r="43" spans="1:7">
      <c r="A43" s="2"/>
      <c r="B43" s="2"/>
      <c r="C43" s="2"/>
      <c r="D43" s="2"/>
      <c r="E43" s="2"/>
      <c r="F43" s="2"/>
      <c r="G43" s="2"/>
    </row>
    <row r="44" spans="1:7">
      <c r="A44" s="2"/>
      <c r="B44" s="2"/>
      <c r="C44" s="2"/>
      <c r="D44" s="2"/>
      <c r="E44" s="2"/>
      <c r="F44" s="2"/>
      <c r="G44" s="2"/>
    </row>
    <row r="45" spans="1:7">
      <c r="A45" s="2"/>
      <c r="B45" s="2"/>
      <c r="C45" s="2"/>
      <c r="D45" s="2"/>
      <c r="E45" s="2"/>
      <c r="F45" s="2"/>
      <c r="G45" s="2"/>
    </row>
    <row r="46" spans="1:7">
      <c r="B46" s="2"/>
      <c r="C46" s="2"/>
      <c r="D46" s="2"/>
      <c r="E46" s="2"/>
      <c r="F46" s="2"/>
      <c r="G46" s="2"/>
    </row>
  </sheetData>
  <phoneticPr fontId="11" type="noConversion"/>
  <printOptions gridLines="1" gridLinesSet="0"/>
  <pageMargins left="0.5" right="0.5" top="0.5" bottom="0.55000000000000004" header="0.5" footer="0.5"/>
  <pageSetup paperSize="9" orientation="portrait" horizontalDpi="360" verticalDpi="360" r:id="rId1"/>
  <headerFooter alignWithMargins="0"/>
  <legacyDrawing r:id="rId2"/>
</worksheet>
</file>

<file path=xl/worksheets/sheet6.xml><?xml version="1.0" encoding="utf-8"?>
<worksheet xmlns="http://schemas.openxmlformats.org/spreadsheetml/2006/main" xmlns:r="http://schemas.openxmlformats.org/officeDocument/2006/relationships">
  <sheetPr>
    <pageSetUpPr fitToPage="1"/>
  </sheetPr>
  <dimension ref="A1:CD255"/>
  <sheetViews>
    <sheetView topLeftCell="A158" workbookViewId="0">
      <selection activeCell="F243" sqref="F243"/>
    </sheetView>
  </sheetViews>
  <sheetFormatPr defaultColWidth="9.77734375" defaultRowHeight="15.75"/>
  <cols>
    <col min="1" max="1" width="9.77734375" customWidth="1"/>
    <col min="2" max="2" width="1.77734375" customWidth="1"/>
    <col min="3" max="12" width="9.77734375" customWidth="1"/>
    <col min="38" max="38" width="9.77734375" customWidth="1"/>
  </cols>
  <sheetData>
    <row r="1" spans="1:15">
      <c r="C1" s="1" t="s">
        <v>0</v>
      </c>
      <c r="N1" s="1"/>
    </row>
    <row r="2" spans="1:15">
      <c r="C2" s="9" t="s">
        <v>1</v>
      </c>
      <c r="F2" s="38" t="s">
        <v>2</v>
      </c>
      <c r="I2" s="47" t="s">
        <v>114</v>
      </c>
    </row>
    <row r="3" spans="1:15">
      <c r="A3" s="1" t="s">
        <v>3</v>
      </c>
      <c r="C3" s="10">
        <v>1</v>
      </c>
      <c r="D3" s="1" t="s">
        <v>4</v>
      </c>
      <c r="I3" t="s">
        <v>5</v>
      </c>
    </row>
    <row r="4" spans="1:15">
      <c r="A4" s="1" t="s">
        <v>6</v>
      </c>
      <c r="C4" s="11">
        <v>0.6</v>
      </c>
      <c r="D4" s="1" t="s">
        <v>7</v>
      </c>
      <c r="G4" s="1" t="s">
        <v>8</v>
      </c>
    </row>
    <row r="5" spans="1:15">
      <c r="A5" s="1" t="s">
        <v>9</v>
      </c>
      <c r="C5" s="11">
        <v>1</v>
      </c>
      <c r="D5" s="1" t="s">
        <v>10</v>
      </c>
    </row>
    <row r="6" spans="1:15">
      <c r="A6" s="1" t="s">
        <v>11</v>
      </c>
      <c r="C6" s="11">
        <v>0.02</v>
      </c>
      <c r="D6" s="1" t="s">
        <v>12</v>
      </c>
      <c r="G6" s="41" t="e">
        <v>#DIV/0!</v>
      </c>
      <c r="H6" s="1" t="s">
        <v>13</v>
      </c>
    </row>
    <row r="7" spans="1:15">
      <c r="A7" s="1" t="s">
        <v>14</v>
      </c>
      <c r="C7" s="11">
        <v>0</v>
      </c>
    </row>
    <row r="8" spans="1:15">
      <c r="A8" s="1" t="s">
        <v>15</v>
      </c>
      <c r="C8" s="11">
        <v>0</v>
      </c>
      <c r="E8" s="1" t="s">
        <v>16</v>
      </c>
      <c r="G8" s="41">
        <v>0</v>
      </c>
    </row>
    <row r="9" spans="1:15">
      <c r="A9" s="1" t="s">
        <v>17</v>
      </c>
      <c r="C9" s="12">
        <v>0.5</v>
      </c>
      <c r="D9" s="1" t="s">
        <v>18</v>
      </c>
      <c r="H9" s="41">
        <v>25</v>
      </c>
      <c r="I9" s="1" t="s">
        <v>19</v>
      </c>
    </row>
    <row r="10" spans="1:15">
      <c r="F10" s="41">
        <v>0</v>
      </c>
    </row>
    <row r="11" spans="1:15">
      <c r="C11" s="3" t="s">
        <v>20</v>
      </c>
      <c r="D11" s="3" t="s">
        <v>21</v>
      </c>
      <c r="E11" s="3" t="s">
        <v>22</v>
      </c>
      <c r="F11" s="3" t="s">
        <v>23</v>
      </c>
      <c r="G11" s="3" t="s">
        <v>24</v>
      </c>
    </row>
    <row r="12" spans="1:15">
      <c r="A12" s="3" t="s">
        <v>20</v>
      </c>
      <c r="C12" s="3" t="s">
        <v>25</v>
      </c>
      <c r="D12" s="3" t="s">
        <v>26</v>
      </c>
      <c r="E12" s="3" t="s">
        <v>26</v>
      </c>
      <c r="F12" s="3" t="s">
        <v>26</v>
      </c>
      <c r="G12" s="41">
        <v>0</v>
      </c>
      <c r="H12" s="41">
        <v>0.5</v>
      </c>
      <c r="I12" s="2">
        <v>1</v>
      </c>
      <c r="J12" s="2">
        <v>1.5</v>
      </c>
      <c r="K12" s="2">
        <v>2</v>
      </c>
      <c r="L12" s="2">
        <v>2.5</v>
      </c>
    </row>
    <row r="13" spans="1:15">
      <c r="A13" s="3" t="s">
        <v>27</v>
      </c>
      <c r="C13" s="3" t="s">
        <v>28</v>
      </c>
      <c r="D13" s="3" t="s">
        <v>29</v>
      </c>
      <c r="E13" s="1" t="s">
        <v>30</v>
      </c>
      <c r="F13" s="37" t="s">
        <v>31</v>
      </c>
      <c r="G13" s="3" t="s">
        <v>32</v>
      </c>
      <c r="N13" s="36"/>
      <c r="O13" s="36"/>
    </row>
    <row r="14" spans="1:15">
      <c r="A14" s="28" t="s">
        <v>33</v>
      </c>
      <c r="C14" s="41">
        <v>1</v>
      </c>
      <c r="D14" s="30">
        <v>0</v>
      </c>
      <c r="E14" s="41">
        <v>100</v>
      </c>
      <c r="F14" s="19">
        <v>100</v>
      </c>
      <c r="G14" s="41">
        <v>0</v>
      </c>
      <c r="H14" s="41">
        <v>10.440117605134578</v>
      </c>
      <c r="I14" s="2">
        <v>10.884410114638722</v>
      </c>
      <c r="J14" s="2">
        <v>11.240371569464411</v>
      </c>
      <c r="K14" s="2">
        <v>11.467603497049561</v>
      </c>
      <c r="L14" s="2">
        <v>11.504040771966659</v>
      </c>
    </row>
    <row r="15" spans="1:15">
      <c r="A15" s="39" t="s">
        <v>34</v>
      </c>
      <c r="C15" s="41">
        <v>2</v>
      </c>
      <c r="D15" s="31">
        <v>0</v>
      </c>
      <c r="E15" s="41">
        <v>0</v>
      </c>
      <c r="F15" s="19">
        <v>0</v>
      </c>
      <c r="G15" s="41">
        <v>0</v>
      </c>
      <c r="H15" s="2">
        <v>12.090898753422669</v>
      </c>
      <c r="I15" s="2">
        <v>9.7762723782644834</v>
      </c>
      <c r="J15" s="2">
        <v>8.600745732640183</v>
      </c>
      <c r="K15" s="2">
        <v>8.1139633216265405</v>
      </c>
      <c r="L15" s="2">
        <v>7.9132169044783476</v>
      </c>
    </row>
    <row r="16" spans="1:15">
      <c r="A16" s="39" t="s">
        <v>35</v>
      </c>
      <c r="C16" s="41">
        <v>3</v>
      </c>
      <c r="D16" s="31">
        <v>0</v>
      </c>
      <c r="E16" s="41">
        <v>0</v>
      </c>
      <c r="F16" s="19">
        <v>0</v>
      </c>
      <c r="G16" s="41">
        <v>0</v>
      </c>
      <c r="H16" s="2">
        <v>9.9262618995368062</v>
      </c>
      <c r="I16" s="2">
        <v>6.3633859629778478</v>
      </c>
      <c r="J16" s="2">
        <v>4.9433886159427658</v>
      </c>
      <c r="K16" s="2">
        <v>4.3412755892296166</v>
      </c>
      <c r="L16" s="2">
        <v>4.0917179026476296</v>
      </c>
    </row>
    <row r="17" spans="1:12">
      <c r="A17" s="39"/>
      <c r="C17" s="41">
        <v>4</v>
      </c>
      <c r="D17" s="31">
        <v>0</v>
      </c>
      <c r="E17" s="41">
        <v>0</v>
      </c>
      <c r="F17" s="19">
        <v>0</v>
      </c>
      <c r="G17" s="41">
        <v>0</v>
      </c>
      <c r="H17" s="2">
        <v>0</v>
      </c>
      <c r="I17" s="2">
        <v>0</v>
      </c>
      <c r="J17" s="2">
        <v>0</v>
      </c>
      <c r="K17" s="2">
        <v>0</v>
      </c>
      <c r="L17" s="2">
        <v>0</v>
      </c>
    </row>
    <row r="18" spans="1:12">
      <c r="A18" s="39"/>
      <c r="C18" s="41">
        <v>5</v>
      </c>
      <c r="D18" s="31">
        <v>0</v>
      </c>
      <c r="E18" s="41">
        <v>0</v>
      </c>
      <c r="F18" s="19">
        <v>0</v>
      </c>
      <c r="G18" s="41">
        <v>0</v>
      </c>
      <c r="H18" s="2">
        <v>0</v>
      </c>
      <c r="I18" s="2">
        <v>0</v>
      </c>
      <c r="J18" s="2">
        <v>0</v>
      </c>
      <c r="K18" s="2">
        <v>0</v>
      </c>
      <c r="L18" s="2">
        <v>0</v>
      </c>
    </row>
    <row r="19" spans="1:12">
      <c r="A19" s="39"/>
      <c r="C19" s="41">
        <v>6</v>
      </c>
      <c r="D19" s="31">
        <v>0</v>
      </c>
      <c r="E19" s="41">
        <v>0</v>
      </c>
      <c r="F19" s="19">
        <v>0</v>
      </c>
      <c r="G19" s="41">
        <v>0</v>
      </c>
      <c r="H19" s="2">
        <v>0</v>
      </c>
      <c r="I19" s="2">
        <v>0</v>
      </c>
      <c r="J19" s="2">
        <v>0</v>
      </c>
      <c r="K19" s="2">
        <v>0</v>
      </c>
      <c r="L19" s="2">
        <v>0</v>
      </c>
    </row>
    <row r="20" spans="1:12">
      <c r="A20" s="39"/>
      <c r="C20" s="41">
        <v>7</v>
      </c>
      <c r="D20" s="31">
        <v>0</v>
      </c>
      <c r="E20" s="41">
        <v>0</v>
      </c>
      <c r="F20" s="19">
        <v>0</v>
      </c>
      <c r="G20" s="41">
        <v>0</v>
      </c>
      <c r="H20" s="2">
        <v>0</v>
      </c>
      <c r="I20" s="2">
        <v>0</v>
      </c>
      <c r="J20" s="2">
        <v>0</v>
      </c>
      <c r="K20" s="2">
        <v>0</v>
      </c>
      <c r="L20" s="2">
        <v>0</v>
      </c>
    </row>
    <row r="21" spans="1:12">
      <c r="A21" s="39"/>
      <c r="C21" s="41">
        <v>8</v>
      </c>
      <c r="D21" s="31">
        <v>0</v>
      </c>
      <c r="E21" s="41">
        <v>0</v>
      </c>
      <c r="F21" s="19">
        <v>0</v>
      </c>
      <c r="G21" s="41">
        <v>0</v>
      </c>
      <c r="H21" s="2">
        <v>0</v>
      </c>
      <c r="I21" s="2">
        <v>0</v>
      </c>
      <c r="J21" s="2">
        <v>0</v>
      </c>
      <c r="K21" s="2">
        <v>0</v>
      </c>
      <c r="L21" s="2">
        <v>0</v>
      </c>
    </row>
    <row r="22" spans="1:12">
      <c r="A22" s="39"/>
      <c r="C22" s="41">
        <v>9</v>
      </c>
      <c r="D22" s="31">
        <v>0</v>
      </c>
      <c r="E22" s="41">
        <v>0</v>
      </c>
      <c r="F22" s="19">
        <v>0</v>
      </c>
      <c r="G22" s="41">
        <v>0</v>
      </c>
      <c r="H22" s="2">
        <v>0</v>
      </c>
      <c r="I22" s="2">
        <v>0</v>
      </c>
      <c r="J22" s="2">
        <v>0</v>
      </c>
      <c r="K22" s="2">
        <v>0</v>
      </c>
      <c r="L22" s="2">
        <v>0</v>
      </c>
    </row>
    <row r="23" spans="1:12">
      <c r="A23" s="39"/>
      <c r="C23" s="41">
        <v>10</v>
      </c>
      <c r="D23" s="31">
        <v>0</v>
      </c>
      <c r="E23" s="41">
        <v>0</v>
      </c>
      <c r="F23" s="19">
        <v>0</v>
      </c>
      <c r="G23" s="41">
        <v>0</v>
      </c>
    </row>
    <row r="24" spans="1:12">
      <c r="A24" s="39"/>
      <c r="C24" s="41">
        <v>11</v>
      </c>
      <c r="D24" s="31">
        <v>0</v>
      </c>
      <c r="E24" s="41">
        <v>0</v>
      </c>
      <c r="F24" s="19">
        <v>0</v>
      </c>
      <c r="G24" s="41">
        <v>0</v>
      </c>
    </row>
    <row r="25" spans="1:12">
      <c r="A25" s="39"/>
      <c r="C25" s="41">
        <v>12</v>
      </c>
      <c r="D25" s="31">
        <v>0</v>
      </c>
      <c r="E25" s="41">
        <v>0</v>
      </c>
      <c r="F25" s="19">
        <v>0</v>
      </c>
      <c r="G25" s="41">
        <v>0</v>
      </c>
    </row>
    <row r="26" spans="1:12">
      <c r="A26" s="39"/>
      <c r="C26" s="41">
        <v>13</v>
      </c>
      <c r="D26" s="31">
        <v>0</v>
      </c>
      <c r="E26" s="41">
        <v>0</v>
      </c>
      <c r="F26" s="19">
        <v>0</v>
      </c>
      <c r="G26" s="41">
        <v>0</v>
      </c>
    </row>
    <row r="27" spans="1:12">
      <c r="A27" s="39"/>
      <c r="C27" s="41">
        <v>14</v>
      </c>
      <c r="D27" s="31">
        <v>0</v>
      </c>
      <c r="E27" s="41">
        <v>0</v>
      </c>
      <c r="F27" s="19">
        <v>0</v>
      </c>
      <c r="G27" s="41">
        <v>0</v>
      </c>
    </row>
    <row r="28" spans="1:12">
      <c r="A28" s="39"/>
      <c r="C28" s="41">
        <v>15</v>
      </c>
      <c r="D28" s="31">
        <v>0</v>
      </c>
      <c r="E28" s="41">
        <v>0</v>
      </c>
      <c r="F28" s="19">
        <v>0</v>
      </c>
      <c r="G28" s="41">
        <v>0</v>
      </c>
    </row>
    <row r="29" spans="1:12">
      <c r="A29" s="39"/>
      <c r="C29" s="41">
        <v>16</v>
      </c>
      <c r="D29" s="31">
        <v>0</v>
      </c>
      <c r="E29" s="41">
        <v>0</v>
      </c>
      <c r="F29" s="19">
        <v>0</v>
      </c>
      <c r="G29" s="41">
        <v>0</v>
      </c>
    </row>
    <row r="30" spans="1:12">
      <c r="A30" s="39"/>
      <c r="C30" s="41">
        <v>17</v>
      </c>
      <c r="D30" s="31">
        <v>0</v>
      </c>
      <c r="E30" s="41">
        <v>0</v>
      </c>
      <c r="F30" s="19">
        <v>0</v>
      </c>
      <c r="G30" s="41">
        <v>0</v>
      </c>
    </row>
    <row r="31" spans="1:12">
      <c r="A31" s="39"/>
      <c r="C31" s="41">
        <v>18</v>
      </c>
      <c r="D31" s="31">
        <v>0</v>
      </c>
      <c r="E31" s="41">
        <v>0</v>
      </c>
      <c r="F31" s="19">
        <v>0</v>
      </c>
      <c r="G31" s="41">
        <v>0</v>
      </c>
    </row>
    <row r="32" spans="1:12">
      <c r="A32" s="39"/>
      <c r="C32" s="41">
        <v>19</v>
      </c>
      <c r="D32" s="31">
        <v>0</v>
      </c>
      <c r="E32" s="41">
        <v>0</v>
      </c>
      <c r="F32" s="19">
        <v>0</v>
      </c>
      <c r="G32" s="41">
        <v>0</v>
      </c>
    </row>
    <row r="33" spans="1:7">
      <c r="A33" s="39"/>
      <c r="C33" s="41">
        <v>20</v>
      </c>
      <c r="D33" s="31">
        <v>0</v>
      </c>
      <c r="E33" s="41">
        <v>0</v>
      </c>
      <c r="F33" s="19">
        <v>0</v>
      </c>
      <c r="G33" s="41">
        <v>0</v>
      </c>
    </row>
    <row r="34" spans="1:7">
      <c r="A34" s="39"/>
      <c r="C34" s="41">
        <v>21</v>
      </c>
      <c r="D34" s="31">
        <v>0</v>
      </c>
      <c r="E34" s="41">
        <v>0</v>
      </c>
      <c r="F34" s="19">
        <v>0</v>
      </c>
      <c r="G34" s="41">
        <v>0</v>
      </c>
    </row>
    <row r="35" spans="1:7">
      <c r="A35" s="39"/>
      <c r="C35" s="41">
        <v>22</v>
      </c>
      <c r="D35" s="31">
        <v>0</v>
      </c>
      <c r="E35" s="41">
        <v>0</v>
      </c>
      <c r="F35" s="19">
        <v>0</v>
      </c>
      <c r="G35" s="41">
        <v>0</v>
      </c>
    </row>
    <row r="36" spans="1:7">
      <c r="A36" s="39"/>
      <c r="C36" s="41">
        <v>23</v>
      </c>
      <c r="D36" s="31">
        <v>0</v>
      </c>
      <c r="E36" s="41">
        <v>0</v>
      </c>
      <c r="F36" s="19">
        <v>0</v>
      </c>
      <c r="G36" s="41">
        <v>0</v>
      </c>
    </row>
    <row r="37" spans="1:7">
      <c r="A37" s="39"/>
      <c r="C37" s="41">
        <v>24</v>
      </c>
      <c r="D37" s="31">
        <v>0</v>
      </c>
      <c r="E37" s="41">
        <v>0</v>
      </c>
      <c r="F37" s="19">
        <v>0</v>
      </c>
      <c r="G37" s="41">
        <v>0</v>
      </c>
    </row>
    <row r="38" spans="1:7">
      <c r="A38" s="39"/>
      <c r="C38" s="41">
        <v>25</v>
      </c>
      <c r="D38" s="31">
        <v>0</v>
      </c>
      <c r="E38" s="41">
        <v>20</v>
      </c>
      <c r="F38" s="19">
        <v>20</v>
      </c>
      <c r="G38" s="41">
        <v>0</v>
      </c>
    </row>
    <row r="39" spans="1:7">
      <c r="A39" s="39"/>
      <c r="C39" s="41">
        <v>26</v>
      </c>
      <c r="D39" s="31">
        <v>0</v>
      </c>
      <c r="E39" s="41">
        <v>50</v>
      </c>
      <c r="F39" s="19">
        <v>50</v>
      </c>
      <c r="G39" s="41">
        <v>0</v>
      </c>
    </row>
    <row r="40" spans="1:7">
      <c r="A40" s="39"/>
      <c r="C40" s="41">
        <v>27</v>
      </c>
      <c r="D40" s="31">
        <v>0</v>
      </c>
      <c r="E40" s="41">
        <v>50</v>
      </c>
      <c r="F40" s="19">
        <v>50</v>
      </c>
      <c r="G40" s="41">
        <v>0</v>
      </c>
    </row>
    <row r="41" spans="1:7">
      <c r="A41" s="39"/>
      <c r="C41" s="41">
        <v>28</v>
      </c>
      <c r="D41" s="31">
        <v>0</v>
      </c>
      <c r="E41" s="41">
        <v>0</v>
      </c>
      <c r="F41" s="19">
        <v>0</v>
      </c>
      <c r="G41" s="41">
        <v>0</v>
      </c>
    </row>
    <row r="42" spans="1:7">
      <c r="A42" s="39"/>
      <c r="C42" s="41">
        <v>29</v>
      </c>
      <c r="D42" s="31">
        <v>0</v>
      </c>
      <c r="E42" s="41">
        <v>20</v>
      </c>
      <c r="F42" s="19">
        <v>20</v>
      </c>
      <c r="G42" s="41">
        <v>0</v>
      </c>
    </row>
    <row r="43" spans="1:7">
      <c r="A43" s="39"/>
      <c r="C43" s="41">
        <v>30</v>
      </c>
      <c r="D43" s="31">
        <v>0</v>
      </c>
      <c r="E43" s="41">
        <v>0</v>
      </c>
      <c r="F43" s="19">
        <v>0</v>
      </c>
      <c r="G43" s="41">
        <v>0</v>
      </c>
    </row>
    <row r="44" spans="1:7">
      <c r="A44" s="39"/>
      <c r="C44" s="41">
        <v>31</v>
      </c>
      <c r="D44" s="29">
        <v>0</v>
      </c>
      <c r="E44" s="41">
        <v>0</v>
      </c>
      <c r="F44" s="19">
        <v>0</v>
      </c>
      <c r="G44" s="41">
        <v>0</v>
      </c>
    </row>
    <row r="45" spans="1:7">
      <c r="A45" s="39"/>
      <c r="C45" s="41">
        <v>32</v>
      </c>
      <c r="D45" s="29">
        <v>0</v>
      </c>
      <c r="E45" s="41">
        <v>0</v>
      </c>
      <c r="F45" s="29">
        <v>0</v>
      </c>
      <c r="G45" s="41">
        <v>0</v>
      </c>
    </row>
    <row r="46" spans="1:7">
      <c r="A46" s="39"/>
      <c r="C46" s="41">
        <v>33</v>
      </c>
      <c r="D46" s="29">
        <v>0</v>
      </c>
      <c r="E46" s="41">
        <v>0</v>
      </c>
      <c r="F46" s="29">
        <v>0</v>
      </c>
      <c r="G46" s="41">
        <v>0</v>
      </c>
    </row>
    <row r="47" spans="1:7">
      <c r="A47" s="39"/>
      <c r="C47" s="41">
        <v>34</v>
      </c>
      <c r="D47" s="29">
        <v>0</v>
      </c>
      <c r="E47" s="41">
        <v>0</v>
      </c>
      <c r="F47" s="29">
        <v>0</v>
      </c>
      <c r="G47" s="41">
        <v>0</v>
      </c>
    </row>
    <row r="48" spans="1:7">
      <c r="A48" s="40"/>
      <c r="C48" s="41">
        <v>35</v>
      </c>
      <c r="D48" s="25">
        <v>0</v>
      </c>
      <c r="E48" s="41">
        <v>0</v>
      </c>
      <c r="F48" s="25">
        <v>0</v>
      </c>
      <c r="G48" s="41">
        <v>0</v>
      </c>
    </row>
    <row r="49" spans="1:12">
      <c r="A49" s="6"/>
      <c r="C49" s="2"/>
      <c r="D49" s="6"/>
      <c r="E49" s="2"/>
      <c r="F49" s="6"/>
      <c r="G49" s="2"/>
    </row>
    <row r="51" spans="1:12">
      <c r="C51" s="3" t="s">
        <v>20</v>
      </c>
      <c r="E51" s="3" t="s">
        <v>36</v>
      </c>
      <c r="F51" s="3" t="s">
        <v>37</v>
      </c>
      <c r="G51" s="3" t="s">
        <v>24</v>
      </c>
    </row>
    <row r="52" spans="1:12">
      <c r="C52" s="3" t="s">
        <v>38</v>
      </c>
      <c r="D52" s="3" t="s">
        <v>39</v>
      </c>
      <c r="E52" s="3" t="s">
        <v>40</v>
      </c>
      <c r="F52" s="3" t="s">
        <v>41</v>
      </c>
      <c r="G52" s="41">
        <v>0</v>
      </c>
      <c r="H52" s="41">
        <v>0.5</v>
      </c>
      <c r="I52">
        <v>1</v>
      </c>
      <c r="J52">
        <v>1</v>
      </c>
      <c r="K52">
        <v>1</v>
      </c>
    </row>
    <row r="53" spans="1:12">
      <c r="C53" s="3" t="s">
        <v>28</v>
      </c>
      <c r="D53" s="3" t="s">
        <v>42</v>
      </c>
      <c r="E53" s="3" t="s">
        <v>42</v>
      </c>
      <c r="F53" s="3" t="s">
        <v>42</v>
      </c>
      <c r="G53" s="3" t="s">
        <v>43</v>
      </c>
    </row>
    <row r="54" spans="1:12">
      <c r="A54" s="41" t="s">
        <v>33</v>
      </c>
      <c r="C54" s="2">
        <v>1</v>
      </c>
      <c r="D54" s="32">
        <v>0</v>
      </c>
      <c r="E54" s="33">
        <v>0</v>
      </c>
      <c r="F54" s="41">
        <v>0</v>
      </c>
      <c r="G54" s="41">
        <v>0</v>
      </c>
      <c r="H54" s="41">
        <v>4.7942553860420292</v>
      </c>
      <c r="I54">
        <v>8.4147098480789637</v>
      </c>
      <c r="J54">
        <v>9.9749498660405429</v>
      </c>
      <c r="K54">
        <v>9.0929742682568175</v>
      </c>
    </row>
    <row r="55" spans="1:12">
      <c r="A55" s="41" t="s">
        <v>34</v>
      </c>
      <c r="C55" s="2">
        <v>2</v>
      </c>
      <c r="D55" s="34">
        <v>0</v>
      </c>
      <c r="E55" s="35">
        <v>0</v>
      </c>
      <c r="F55" s="41">
        <v>0</v>
      </c>
      <c r="G55" s="2">
        <v>0</v>
      </c>
      <c r="H55" s="2">
        <v>0</v>
      </c>
      <c r="I55">
        <v>0</v>
      </c>
      <c r="J55">
        <v>0</v>
      </c>
      <c r="K55">
        <v>0</v>
      </c>
    </row>
    <row r="56" spans="1:12">
      <c r="A56" s="41" t="s">
        <v>35</v>
      </c>
      <c r="C56" s="2">
        <v>3</v>
      </c>
      <c r="D56" s="34">
        <v>0</v>
      </c>
      <c r="E56" s="35">
        <v>0</v>
      </c>
      <c r="F56" s="41">
        <v>0</v>
      </c>
      <c r="G56" s="2">
        <v>0</v>
      </c>
      <c r="H56" s="2">
        <v>0</v>
      </c>
      <c r="I56">
        <v>0</v>
      </c>
      <c r="J56">
        <v>0</v>
      </c>
      <c r="K56">
        <v>0</v>
      </c>
    </row>
    <row r="57" spans="1:12">
      <c r="A57" s="41" t="s">
        <v>46</v>
      </c>
      <c r="C57" s="2">
        <v>4</v>
      </c>
      <c r="D57" s="34">
        <v>0</v>
      </c>
      <c r="E57" s="35">
        <v>0</v>
      </c>
      <c r="F57" s="41">
        <v>0</v>
      </c>
      <c r="G57" s="2">
        <v>0</v>
      </c>
      <c r="H57" s="2">
        <v>0</v>
      </c>
      <c r="I57" s="2">
        <v>0</v>
      </c>
      <c r="J57" s="2">
        <v>0</v>
      </c>
      <c r="K57" s="2">
        <v>0</v>
      </c>
      <c r="L57" s="2"/>
    </row>
    <row r="58" spans="1:12">
      <c r="A58" s="41" t="s">
        <v>46</v>
      </c>
      <c r="C58" s="2">
        <v>5</v>
      </c>
      <c r="D58" s="22"/>
      <c r="E58" s="21">
        <v>0</v>
      </c>
      <c r="F58" s="41">
        <v>0</v>
      </c>
      <c r="G58" s="2">
        <v>0</v>
      </c>
      <c r="H58" s="2"/>
      <c r="I58" s="2"/>
      <c r="J58" s="2"/>
      <c r="K58" s="2"/>
      <c r="L58" s="2"/>
    </row>
    <row r="59" spans="1:12">
      <c r="A59" s="41" t="s">
        <v>46</v>
      </c>
      <c r="C59" s="2">
        <v>6</v>
      </c>
      <c r="D59" s="34">
        <v>0</v>
      </c>
      <c r="E59" s="21">
        <v>0</v>
      </c>
      <c r="F59" s="41">
        <v>0</v>
      </c>
      <c r="G59" s="2">
        <v>0</v>
      </c>
      <c r="H59" s="2"/>
      <c r="I59" s="2"/>
      <c r="J59" s="2"/>
      <c r="K59" s="2"/>
      <c r="L59" s="2"/>
    </row>
    <row r="60" spans="1:12">
      <c r="A60" s="41" t="s">
        <v>46</v>
      </c>
      <c r="C60" s="2">
        <v>7</v>
      </c>
      <c r="D60" s="22"/>
      <c r="E60" s="21"/>
      <c r="F60" s="41">
        <v>0</v>
      </c>
      <c r="G60" s="2">
        <v>0</v>
      </c>
      <c r="H60" s="2"/>
      <c r="I60" s="2"/>
      <c r="J60" s="2"/>
      <c r="K60" s="2"/>
      <c r="L60" s="2"/>
    </row>
    <row r="61" spans="1:12">
      <c r="A61" s="41" t="s">
        <v>46</v>
      </c>
      <c r="C61" s="2">
        <v>8</v>
      </c>
      <c r="D61" s="34">
        <v>0</v>
      </c>
      <c r="E61" s="21"/>
      <c r="F61" s="41">
        <v>0</v>
      </c>
      <c r="G61" s="2">
        <v>0</v>
      </c>
      <c r="H61" s="2"/>
      <c r="I61" s="2"/>
      <c r="J61" s="2"/>
      <c r="K61" s="2"/>
      <c r="L61" s="2"/>
    </row>
    <row r="62" spans="1:12">
      <c r="A62" s="41" t="s">
        <v>46</v>
      </c>
      <c r="C62" s="2">
        <v>9</v>
      </c>
      <c r="D62" s="34">
        <v>0</v>
      </c>
      <c r="E62" s="21"/>
      <c r="F62" s="41">
        <v>0</v>
      </c>
      <c r="G62" s="2">
        <v>0</v>
      </c>
      <c r="H62" s="2"/>
      <c r="I62" s="2"/>
      <c r="J62" s="2"/>
      <c r="K62" s="2"/>
      <c r="L62" s="2"/>
    </row>
    <row r="63" spans="1:12">
      <c r="A63" s="41" t="s">
        <v>46</v>
      </c>
      <c r="C63" s="2">
        <v>10</v>
      </c>
      <c r="D63" s="34">
        <v>0</v>
      </c>
      <c r="E63" s="21"/>
      <c r="F63" s="41">
        <v>0</v>
      </c>
      <c r="G63" s="2">
        <v>0</v>
      </c>
      <c r="H63" s="2"/>
      <c r="I63" s="2"/>
      <c r="J63" s="2"/>
      <c r="K63" s="2"/>
      <c r="L63" s="2"/>
    </row>
    <row r="64" spans="1:12">
      <c r="A64" s="41" t="s">
        <v>46</v>
      </c>
      <c r="C64" s="2">
        <v>11</v>
      </c>
      <c r="D64" s="34">
        <v>0</v>
      </c>
      <c r="E64" s="21"/>
      <c r="F64" s="41">
        <v>0</v>
      </c>
    </row>
    <row r="65" spans="1:6">
      <c r="A65" s="41" t="s">
        <v>46</v>
      </c>
      <c r="C65" s="2">
        <v>12</v>
      </c>
      <c r="D65" s="22">
        <v>0</v>
      </c>
      <c r="E65" s="21"/>
      <c r="F65" s="41">
        <v>0</v>
      </c>
    </row>
    <row r="66" spans="1:6">
      <c r="A66" s="41" t="s">
        <v>46</v>
      </c>
      <c r="C66" s="2">
        <v>13</v>
      </c>
      <c r="D66" s="34">
        <v>0</v>
      </c>
      <c r="E66" s="21"/>
      <c r="F66" s="41">
        <v>0</v>
      </c>
    </row>
    <row r="67" spans="1:6">
      <c r="A67" s="41" t="s">
        <v>46</v>
      </c>
      <c r="C67" s="2">
        <v>14</v>
      </c>
      <c r="D67" s="22"/>
      <c r="E67" s="21"/>
      <c r="F67" s="41">
        <v>0</v>
      </c>
    </row>
    <row r="68" spans="1:6">
      <c r="A68" s="41" t="s">
        <v>46</v>
      </c>
      <c r="C68" s="2">
        <v>15</v>
      </c>
      <c r="D68" s="22"/>
      <c r="E68" s="21"/>
      <c r="F68" s="41">
        <v>0</v>
      </c>
    </row>
    <row r="69" spans="1:6">
      <c r="A69" s="41" t="s">
        <v>46</v>
      </c>
      <c r="C69" s="2">
        <v>16</v>
      </c>
      <c r="D69" s="22"/>
      <c r="E69" s="21"/>
      <c r="F69" s="41">
        <v>0</v>
      </c>
    </row>
    <row r="70" spans="1:6">
      <c r="A70" s="41" t="s">
        <v>46</v>
      </c>
      <c r="C70" s="2">
        <v>17</v>
      </c>
      <c r="D70" s="22"/>
      <c r="E70" s="21"/>
      <c r="F70" s="41">
        <v>0</v>
      </c>
    </row>
    <row r="71" spans="1:6">
      <c r="A71" s="41" t="s">
        <v>46</v>
      </c>
      <c r="C71" s="2">
        <v>18</v>
      </c>
      <c r="D71" s="22"/>
      <c r="E71" s="21"/>
      <c r="F71" s="41">
        <v>0</v>
      </c>
    </row>
    <row r="72" spans="1:6">
      <c r="A72" s="41" t="s">
        <v>46</v>
      </c>
      <c r="C72" s="2">
        <v>19</v>
      </c>
      <c r="D72" s="22">
        <v>0</v>
      </c>
      <c r="E72" s="21"/>
      <c r="F72" s="41">
        <v>0</v>
      </c>
    </row>
    <row r="73" spans="1:6">
      <c r="A73" s="41" t="s">
        <v>46</v>
      </c>
      <c r="C73" s="2">
        <v>20</v>
      </c>
      <c r="D73" s="22">
        <v>0</v>
      </c>
      <c r="E73" s="21"/>
      <c r="F73" s="41">
        <v>0</v>
      </c>
    </row>
    <row r="74" spans="1:6">
      <c r="A74" s="41" t="s">
        <v>46</v>
      </c>
      <c r="C74" s="2">
        <v>21</v>
      </c>
      <c r="D74" s="22"/>
      <c r="E74" s="21"/>
      <c r="F74" s="41">
        <v>0</v>
      </c>
    </row>
    <row r="75" spans="1:6">
      <c r="A75" s="41" t="s">
        <v>46</v>
      </c>
      <c r="C75" s="2">
        <v>22</v>
      </c>
      <c r="D75" s="22"/>
      <c r="E75" s="21"/>
      <c r="F75" s="41">
        <v>0</v>
      </c>
    </row>
    <row r="76" spans="1:6">
      <c r="A76" s="41" t="s">
        <v>46</v>
      </c>
      <c r="C76" s="2">
        <v>23</v>
      </c>
      <c r="D76" s="22"/>
      <c r="E76" s="21"/>
      <c r="F76" s="41">
        <v>0</v>
      </c>
    </row>
    <row r="77" spans="1:6">
      <c r="A77" s="41" t="s">
        <v>46</v>
      </c>
      <c r="C77" s="2">
        <v>24</v>
      </c>
      <c r="D77" s="22"/>
      <c r="E77" s="21"/>
      <c r="F77" s="41">
        <v>0</v>
      </c>
    </row>
    <row r="78" spans="1:6">
      <c r="A78" s="41" t="s">
        <v>46</v>
      </c>
      <c r="C78" s="2">
        <v>25</v>
      </c>
      <c r="D78" s="22"/>
      <c r="E78" s="21">
        <v>0</v>
      </c>
      <c r="F78" s="41">
        <v>0</v>
      </c>
    </row>
    <row r="79" spans="1:6">
      <c r="A79" s="41" t="s">
        <v>46</v>
      </c>
      <c r="C79" s="2">
        <v>26</v>
      </c>
      <c r="D79" s="22"/>
      <c r="E79" s="21">
        <v>0</v>
      </c>
      <c r="F79" s="41">
        <v>0</v>
      </c>
    </row>
    <row r="80" spans="1:6">
      <c r="A80" s="41" t="s">
        <v>46</v>
      </c>
      <c r="C80" s="2">
        <v>27</v>
      </c>
      <c r="D80" s="22"/>
      <c r="E80" s="21">
        <v>0</v>
      </c>
      <c r="F80" s="41">
        <v>0</v>
      </c>
    </row>
    <row r="81" spans="1:12">
      <c r="A81" s="41" t="s">
        <v>46</v>
      </c>
      <c r="C81" s="2">
        <v>28</v>
      </c>
      <c r="D81" s="22"/>
      <c r="E81" s="21">
        <v>0</v>
      </c>
      <c r="F81" s="41">
        <v>0</v>
      </c>
    </row>
    <row r="82" spans="1:12">
      <c r="A82" s="41" t="s">
        <v>46</v>
      </c>
      <c r="C82" s="2">
        <v>29</v>
      </c>
      <c r="D82" s="22"/>
      <c r="E82" s="21">
        <v>0</v>
      </c>
      <c r="F82" s="41">
        <v>0</v>
      </c>
    </row>
    <row r="83" spans="1:12">
      <c r="A83" s="41" t="s">
        <v>46</v>
      </c>
      <c r="C83" s="2">
        <v>30</v>
      </c>
      <c r="D83" s="22"/>
      <c r="E83" s="21">
        <v>0</v>
      </c>
      <c r="F83" s="41">
        <v>0</v>
      </c>
    </row>
    <row r="84" spans="1:12">
      <c r="A84" s="41" t="s">
        <v>46</v>
      </c>
      <c r="C84" s="2">
        <v>31</v>
      </c>
      <c r="D84" s="22">
        <v>0</v>
      </c>
      <c r="E84" s="21"/>
      <c r="F84" s="41">
        <v>0</v>
      </c>
    </row>
    <row r="85" spans="1:12">
      <c r="A85" s="41" t="s">
        <v>46</v>
      </c>
      <c r="C85" s="2">
        <v>32</v>
      </c>
      <c r="D85" s="22"/>
      <c r="E85" s="21"/>
      <c r="F85" s="41">
        <v>0</v>
      </c>
    </row>
    <row r="86" spans="1:12">
      <c r="A86" s="41" t="s">
        <v>46</v>
      </c>
      <c r="C86" s="2">
        <v>33</v>
      </c>
      <c r="D86" s="22"/>
      <c r="E86" s="21"/>
      <c r="F86" s="41">
        <v>0</v>
      </c>
    </row>
    <row r="87" spans="1:12">
      <c r="A87" s="41" t="s">
        <v>46</v>
      </c>
      <c r="C87" s="2">
        <v>34</v>
      </c>
      <c r="D87" s="22"/>
      <c r="E87" s="21"/>
      <c r="F87" s="41">
        <v>0</v>
      </c>
    </row>
    <row r="88" spans="1:12">
      <c r="A88" s="41" t="s">
        <v>46</v>
      </c>
      <c r="C88" s="2">
        <v>35</v>
      </c>
      <c r="D88" s="23"/>
      <c r="E88" s="26"/>
      <c r="F88" s="41">
        <v>0</v>
      </c>
    </row>
    <row r="89" spans="1:12">
      <c r="A89" s="2"/>
      <c r="C89" s="2"/>
      <c r="D89" s="6"/>
      <c r="E89" s="6"/>
      <c r="F89" s="2"/>
    </row>
    <row r="90" spans="1:12">
      <c r="A90" s="2"/>
      <c r="C90" s="2"/>
      <c r="D90" s="6"/>
      <c r="E90" s="6"/>
      <c r="F90" s="2"/>
    </row>
    <row r="92" spans="1:12">
      <c r="C92" s="3" t="s">
        <v>20</v>
      </c>
      <c r="D92" s="3" t="s">
        <v>44</v>
      </c>
      <c r="E92" s="3" t="s">
        <v>45</v>
      </c>
      <c r="F92" s="1" t="s">
        <v>46</v>
      </c>
      <c r="G92" s="3" t="s">
        <v>24</v>
      </c>
      <c r="H92" s="1" t="s">
        <v>46</v>
      </c>
    </row>
    <row r="93" spans="1:12">
      <c r="C93" s="3" t="s">
        <v>38</v>
      </c>
      <c r="D93" s="3" t="s">
        <v>47</v>
      </c>
      <c r="G93" s="41">
        <v>0</v>
      </c>
      <c r="H93" s="41">
        <v>0.5</v>
      </c>
      <c r="I93" s="2">
        <v>1</v>
      </c>
      <c r="J93" s="2">
        <v>1.5</v>
      </c>
      <c r="K93" s="2"/>
      <c r="L93" s="2"/>
    </row>
    <row r="94" spans="1:12">
      <c r="C94" s="3" t="s">
        <v>28</v>
      </c>
      <c r="D94" s="3" t="s">
        <v>48</v>
      </c>
      <c r="E94" s="3" t="s">
        <v>49</v>
      </c>
      <c r="G94" s="3" t="s">
        <v>48</v>
      </c>
    </row>
    <row r="95" spans="1:12">
      <c r="A95" s="41" t="s">
        <v>33</v>
      </c>
      <c r="C95" s="2">
        <v>1</v>
      </c>
      <c r="D95" s="18">
        <v>245300</v>
      </c>
      <c r="E95" s="41">
        <v>0</v>
      </c>
      <c r="G95" s="41">
        <v>245300</v>
      </c>
      <c r="H95" s="41">
        <v>10</v>
      </c>
      <c r="I95" s="2">
        <v>10</v>
      </c>
      <c r="J95" s="2">
        <v>10</v>
      </c>
      <c r="K95" s="2"/>
      <c r="L95" s="2"/>
    </row>
    <row r="96" spans="1:12">
      <c r="A96" s="41" t="s">
        <v>34</v>
      </c>
      <c r="C96" s="2">
        <v>2</v>
      </c>
      <c r="D96" s="19">
        <v>735900</v>
      </c>
      <c r="E96" s="41">
        <v>0</v>
      </c>
      <c r="G96" s="2">
        <v>735900</v>
      </c>
      <c r="H96" s="2">
        <v>1</v>
      </c>
      <c r="I96" s="2">
        <v>1</v>
      </c>
      <c r="J96" s="2">
        <v>1</v>
      </c>
      <c r="K96" s="2"/>
      <c r="L96" s="2"/>
    </row>
    <row r="97" spans="1:12">
      <c r="A97" s="41" t="s">
        <v>35</v>
      </c>
      <c r="C97" s="2">
        <v>3</v>
      </c>
      <c r="D97" s="19">
        <v>3367800</v>
      </c>
      <c r="E97" s="41">
        <v>0</v>
      </c>
      <c r="G97" s="2">
        <v>3367800</v>
      </c>
      <c r="H97" s="2">
        <v>1</v>
      </c>
      <c r="I97" s="2">
        <v>1</v>
      </c>
      <c r="J97" s="2">
        <v>1</v>
      </c>
      <c r="K97" s="2"/>
      <c r="L97" s="2"/>
    </row>
    <row r="98" spans="1:12">
      <c r="A98" s="41" t="s">
        <v>46</v>
      </c>
      <c r="C98" s="2">
        <v>4</v>
      </c>
      <c r="D98" s="19">
        <v>981200</v>
      </c>
      <c r="E98" s="41">
        <v>0</v>
      </c>
      <c r="G98" s="2">
        <v>981200</v>
      </c>
      <c r="H98" s="2">
        <v>1</v>
      </c>
      <c r="I98" s="2">
        <v>1</v>
      </c>
      <c r="J98" s="2">
        <v>1</v>
      </c>
      <c r="K98" s="2"/>
      <c r="L98" s="2"/>
    </row>
    <row r="99" spans="1:12">
      <c r="A99" s="41" t="s">
        <v>46</v>
      </c>
      <c r="C99" s="2">
        <v>5</v>
      </c>
      <c r="D99" s="19">
        <v>1483600</v>
      </c>
      <c r="E99" s="41">
        <v>0</v>
      </c>
      <c r="G99" s="2">
        <v>1483600</v>
      </c>
      <c r="H99" s="2">
        <v>1</v>
      </c>
      <c r="I99" s="2">
        <v>1</v>
      </c>
      <c r="J99" s="2">
        <v>1</v>
      </c>
      <c r="K99" s="2"/>
      <c r="L99" s="2"/>
    </row>
    <row r="100" spans="1:12">
      <c r="A100" s="41" t="s">
        <v>46</v>
      </c>
      <c r="C100" s="2">
        <v>6</v>
      </c>
      <c r="D100" s="19">
        <v>12313500</v>
      </c>
      <c r="E100" s="41">
        <v>0</v>
      </c>
      <c r="G100" s="2">
        <v>12313500</v>
      </c>
      <c r="H100" s="2">
        <v>1</v>
      </c>
      <c r="I100" s="2">
        <v>1</v>
      </c>
      <c r="J100" s="2">
        <v>1</v>
      </c>
      <c r="K100" s="2"/>
      <c r="L100" s="2"/>
    </row>
    <row r="101" spans="1:12">
      <c r="A101" s="41" t="s">
        <v>46</v>
      </c>
      <c r="C101" s="2">
        <v>7</v>
      </c>
      <c r="D101" s="19">
        <v>58500</v>
      </c>
      <c r="E101" s="41">
        <v>0</v>
      </c>
      <c r="G101" s="2">
        <v>58500</v>
      </c>
      <c r="H101" s="2">
        <v>1</v>
      </c>
      <c r="I101" s="2">
        <v>1</v>
      </c>
      <c r="J101" s="2">
        <v>1</v>
      </c>
      <c r="K101" s="2"/>
      <c r="L101" s="2"/>
    </row>
    <row r="102" spans="1:12">
      <c r="A102" s="41" t="s">
        <v>46</v>
      </c>
      <c r="C102" s="2">
        <v>8</v>
      </c>
      <c r="D102" s="19">
        <v>234000</v>
      </c>
      <c r="E102" s="41">
        <v>0</v>
      </c>
      <c r="G102" s="2">
        <v>234000</v>
      </c>
      <c r="H102" s="2">
        <v>1</v>
      </c>
      <c r="I102" s="2">
        <v>1</v>
      </c>
      <c r="J102" s="2">
        <v>1</v>
      </c>
      <c r="K102" s="2"/>
      <c r="L102" s="2"/>
    </row>
    <row r="103" spans="1:12">
      <c r="A103" s="41" t="s">
        <v>46</v>
      </c>
      <c r="C103" s="2">
        <v>9</v>
      </c>
      <c r="D103" s="19">
        <v>1</v>
      </c>
      <c r="E103" s="41">
        <v>0</v>
      </c>
      <c r="G103" s="2">
        <v>1</v>
      </c>
      <c r="H103" s="2">
        <v>1</v>
      </c>
      <c r="I103" s="2">
        <v>1</v>
      </c>
      <c r="J103" s="2">
        <v>1</v>
      </c>
      <c r="K103" s="2"/>
      <c r="L103" s="2"/>
    </row>
    <row r="104" spans="1:12">
      <c r="A104" s="41" t="s">
        <v>46</v>
      </c>
      <c r="C104" s="2">
        <v>10</v>
      </c>
      <c r="D104" s="19">
        <v>1</v>
      </c>
      <c r="E104" s="41">
        <v>0</v>
      </c>
      <c r="G104" s="2">
        <v>1</v>
      </c>
      <c r="H104" s="2">
        <v>1</v>
      </c>
      <c r="I104" s="2">
        <v>1</v>
      </c>
      <c r="J104" s="2">
        <v>1</v>
      </c>
      <c r="K104" s="2"/>
      <c r="L104" s="2"/>
    </row>
    <row r="105" spans="1:12">
      <c r="A105" s="41" t="s">
        <v>46</v>
      </c>
      <c r="C105" s="2">
        <v>11</v>
      </c>
      <c r="D105" s="19">
        <v>1</v>
      </c>
      <c r="E105" s="41">
        <v>0</v>
      </c>
    </row>
    <row r="106" spans="1:12">
      <c r="A106" s="41" t="s">
        <v>46</v>
      </c>
      <c r="C106" s="2">
        <v>12</v>
      </c>
      <c r="D106" s="19">
        <v>1</v>
      </c>
      <c r="E106" s="41">
        <v>0</v>
      </c>
    </row>
    <row r="107" spans="1:12">
      <c r="A107" s="41" t="s">
        <v>46</v>
      </c>
      <c r="C107" s="2">
        <v>13</v>
      </c>
      <c r="D107" s="19">
        <v>1</v>
      </c>
      <c r="E107" s="41">
        <v>0</v>
      </c>
    </row>
    <row r="108" spans="1:12">
      <c r="A108" s="41" t="s">
        <v>46</v>
      </c>
      <c r="C108" s="2">
        <v>14</v>
      </c>
      <c r="D108" s="19">
        <v>1</v>
      </c>
      <c r="E108" s="41">
        <v>0</v>
      </c>
    </row>
    <row r="109" spans="1:12">
      <c r="A109" s="41" t="s">
        <v>46</v>
      </c>
      <c r="C109" s="2">
        <v>15</v>
      </c>
      <c r="D109" s="19">
        <v>1</v>
      </c>
      <c r="E109" s="41">
        <v>0</v>
      </c>
    </row>
    <row r="110" spans="1:12">
      <c r="A110" s="41" t="s">
        <v>46</v>
      </c>
      <c r="C110" s="2">
        <v>16</v>
      </c>
      <c r="D110" s="19">
        <v>1</v>
      </c>
      <c r="E110" s="41">
        <v>0</v>
      </c>
    </row>
    <row r="111" spans="1:12">
      <c r="A111" s="41" t="s">
        <v>46</v>
      </c>
      <c r="C111" s="2">
        <v>17</v>
      </c>
      <c r="D111" s="19">
        <v>1</v>
      </c>
      <c r="E111" s="41">
        <v>0</v>
      </c>
    </row>
    <row r="112" spans="1:12">
      <c r="A112" s="41" t="s">
        <v>46</v>
      </c>
      <c r="C112" s="2">
        <v>18</v>
      </c>
      <c r="D112" s="19">
        <v>1</v>
      </c>
      <c r="E112" s="41">
        <v>0</v>
      </c>
    </row>
    <row r="113" spans="1:5">
      <c r="A113" s="41" t="s">
        <v>46</v>
      </c>
      <c r="C113" s="2">
        <v>19</v>
      </c>
      <c r="D113" s="19">
        <v>1</v>
      </c>
      <c r="E113" s="41">
        <v>0</v>
      </c>
    </row>
    <row r="114" spans="1:5">
      <c r="A114" s="41" t="s">
        <v>46</v>
      </c>
      <c r="C114" s="2">
        <v>20</v>
      </c>
      <c r="D114" s="19">
        <v>1</v>
      </c>
      <c r="E114" s="41">
        <v>0</v>
      </c>
    </row>
    <row r="115" spans="1:5">
      <c r="A115" s="41" t="s">
        <v>46</v>
      </c>
      <c r="C115" s="2">
        <v>21</v>
      </c>
      <c r="D115" s="19">
        <v>1</v>
      </c>
      <c r="E115" s="41">
        <v>0</v>
      </c>
    </row>
    <row r="116" spans="1:5">
      <c r="A116" s="41" t="s">
        <v>46</v>
      </c>
      <c r="C116" s="2">
        <v>22</v>
      </c>
      <c r="D116" s="19">
        <v>1</v>
      </c>
      <c r="E116" s="41">
        <v>0</v>
      </c>
    </row>
    <row r="117" spans="1:5">
      <c r="A117" s="41" t="s">
        <v>46</v>
      </c>
      <c r="C117" s="2">
        <v>23</v>
      </c>
      <c r="D117" s="19">
        <v>1</v>
      </c>
      <c r="E117" s="41">
        <v>0</v>
      </c>
    </row>
    <row r="118" spans="1:5">
      <c r="A118" s="41" t="s">
        <v>46</v>
      </c>
      <c r="C118" s="2">
        <v>24</v>
      </c>
      <c r="D118" s="19">
        <v>1</v>
      </c>
      <c r="E118" s="41">
        <v>0</v>
      </c>
    </row>
    <row r="119" spans="1:5">
      <c r="A119" s="41" t="s">
        <v>46</v>
      </c>
      <c r="C119" s="2">
        <v>25</v>
      </c>
      <c r="D119" s="19">
        <v>1</v>
      </c>
      <c r="E119" s="41">
        <v>0</v>
      </c>
    </row>
    <row r="120" spans="1:5">
      <c r="A120" s="41" t="s">
        <v>46</v>
      </c>
      <c r="C120" s="2">
        <v>26</v>
      </c>
      <c r="D120" s="19">
        <v>1</v>
      </c>
      <c r="E120" s="41">
        <v>0</v>
      </c>
    </row>
    <row r="121" spans="1:5">
      <c r="A121" s="41" t="s">
        <v>46</v>
      </c>
      <c r="C121" s="2">
        <v>27</v>
      </c>
      <c r="D121" s="19">
        <v>1</v>
      </c>
      <c r="E121" s="41">
        <v>0</v>
      </c>
    </row>
    <row r="122" spans="1:5">
      <c r="A122" s="41" t="s">
        <v>46</v>
      </c>
      <c r="C122" s="2">
        <v>28</v>
      </c>
      <c r="D122" s="19">
        <v>1</v>
      </c>
      <c r="E122" s="41">
        <v>0</v>
      </c>
    </row>
    <row r="123" spans="1:5">
      <c r="A123" s="41" t="s">
        <v>46</v>
      </c>
      <c r="C123" s="2">
        <v>29</v>
      </c>
      <c r="D123" s="19">
        <v>1</v>
      </c>
      <c r="E123" s="41">
        <v>0</v>
      </c>
    </row>
    <row r="124" spans="1:5">
      <c r="A124" s="41" t="s">
        <v>46</v>
      </c>
      <c r="C124" s="2">
        <v>30</v>
      </c>
      <c r="D124" s="19">
        <v>1</v>
      </c>
      <c r="E124" s="41">
        <v>0</v>
      </c>
    </row>
    <row r="125" spans="1:5">
      <c r="A125" s="41" t="s">
        <v>46</v>
      </c>
      <c r="C125" s="2">
        <v>31</v>
      </c>
      <c r="D125" s="19">
        <v>1</v>
      </c>
      <c r="E125" s="41">
        <v>0</v>
      </c>
    </row>
    <row r="126" spans="1:5">
      <c r="A126" s="41" t="s">
        <v>46</v>
      </c>
      <c r="C126" s="2">
        <v>32</v>
      </c>
      <c r="D126" s="19">
        <v>1</v>
      </c>
      <c r="E126" s="41">
        <v>0</v>
      </c>
    </row>
    <row r="127" spans="1:5">
      <c r="A127" s="41" t="s">
        <v>46</v>
      </c>
      <c r="C127" s="2">
        <v>33</v>
      </c>
      <c r="D127" s="19">
        <v>1</v>
      </c>
      <c r="E127" s="41">
        <v>0</v>
      </c>
    </row>
    <row r="128" spans="1:5">
      <c r="A128" s="41" t="s">
        <v>46</v>
      </c>
      <c r="C128" s="2">
        <v>34</v>
      </c>
      <c r="D128" s="19">
        <v>1</v>
      </c>
      <c r="E128" s="41">
        <v>0</v>
      </c>
    </row>
    <row r="129" spans="1:82">
      <c r="A129" s="41" t="s">
        <v>46</v>
      </c>
      <c r="C129" s="2">
        <v>35</v>
      </c>
      <c r="D129" s="20">
        <v>1</v>
      </c>
      <c r="E129" s="41">
        <v>0</v>
      </c>
    </row>
    <row r="130" spans="1:82">
      <c r="A130" s="2"/>
      <c r="C130" s="2"/>
      <c r="D130" s="16"/>
      <c r="E130" s="2"/>
    </row>
    <row r="131" spans="1:82">
      <c r="A131" s="2"/>
      <c r="C131" s="2"/>
      <c r="D131" s="16"/>
      <c r="E131" s="2"/>
    </row>
    <row r="132" spans="1:82">
      <c r="AS132" s="44">
        <v>1</v>
      </c>
      <c r="AT132" s="44">
        <v>2</v>
      </c>
      <c r="AU132" s="44">
        <v>3</v>
      </c>
      <c r="AV132" s="44">
        <v>4</v>
      </c>
      <c r="AW132" s="44">
        <v>5</v>
      </c>
      <c r="AX132" s="44">
        <v>6</v>
      </c>
      <c r="AY132" s="44">
        <v>7</v>
      </c>
      <c r="AZ132" s="44">
        <v>8</v>
      </c>
      <c r="BA132" s="44">
        <v>9</v>
      </c>
      <c r="BB132" s="44">
        <v>10</v>
      </c>
      <c r="BC132" s="44">
        <v>11</v>
      </c>
      <c r="BD132" s="44">
        <v>12</v>
      </c>
      <c r="BE132" s="44">
        <v>13</v>
      </c>
      <c r="BF132" s="44">
        <v>14</v>
      </c>
      <c r="BG132" s="44">
        <v>15</v>
      </c>
      <c r="BH132" s="44">
        <v>16</v>
      </c>
      <c r="BI132" s="44">
        <v>17</v>
      </c>
      <c r="BJ132" s="44">
        <v>18</v>
      </c>
      <c r="BK132" s="44">
        <v>19</v>
      </c>
      <c r="BL132" s="44">
        <v>20</v>
      </c>
      <c r="BM132" s="44">
        <v>21</v>
      </c>
      <c r="BN132" s="44">
        <v>22</v>
      </c>
      <c r="BO132" s="44">
        <v>23</v>
      </c>
      <c r="BP132" s="44">
        <v>24</v>
      </c>
      <c r="BQ132" s="44">
        <v>25</v>
      </c>
      <c r="BR132" s="44">
        <v>26</v>
      </c>
      <c r="BS132" s="44">
        <v>27</v>
      </c>
      <c r="BT132" s="44">
        <v>28</v>
      </c>
      <c r="BU132" s="44">
        <v>29</v>
      </c>
      <c r="BV132" s="44">
        <v>30</v>
      </c>
      <c r="BW132" s="44">
        <v>31</v>
      </c>
      <c r="BX132" s="44">
        <v>32</v>
      </c>
      <c r="BY132" s="44">
        <v>33</v>
      </c>
      <c r="BZ132" s="44">
        <v>34</v>
      </c>
      <c r="CA132" s="44">
        <v>35</v>
      </c>
      <c r="CB132" s="44"/>
      <c r="CC132" s="44"/>
      <c r="CD132" s="44"/>
    </row>
    <row r="133" spans="1:82">
      <c r="A133" s="1" t="s">
        <v>50</v>
      </c>
      <c r="AS133" s="44"/>
      <c r="AT133" s="44"/>
      <c r="AU133" s="44"/>
      <c r="AV133" s="44"/>
      <c r="AW133" s="44"/>
      <c r="AX133" s="44"/>
      <c r="AY133" s="44"/>
      <c r="AZ133" s="44"/>
      <c r="BA133" s="44"/>
      <c r="BB133" s="44"/>
      <c r="BC133" s="44"/>
      <c r="BD133" s="44"/>
      <c r="BE133" s="44"/>
      <c r="BF133" s="44"/>
      <c r="BG133" s="44"/>
      <c r="BH133" s="44"/>
      <c r="BI133" s="44"/>
      <c r="BJ133" s="44"/>
      <c r="BK133" s="44"/>
      <c r="BL133" s="44"/>
      <c r="BM133" s="44"/>
      <c r="BN133" s="44"/>
      <c r="BO133" s="44"/>
      <c r="BP133" s="44"/>
      <c r="BQ133" s="44"/>
      <c r="BR133" s="44"/>
      <c r="BS133" s="44"/>
      <c r="BT133" s="44"/>
      <c r="BU133" s="44"/>
      <c r="BV133" s="44"/>
      <c r="BW133" s="44"/>
      <c r="BX133" s="44"/>
      <c r="BY133" s="44"/>
      <c r="BZ133" s="44"/>
      <c r="CA133" s="44"/>
      <c r="CB133" s="44"/>
      <c r="CC133" s="44"/>
      <c r="CD133" s="44"/>
    </row>
    <row r="134" spans="1:82">
      <c r="D134" s="3" t="s">
        <v>51</v>
      </c>
      <c r="AS134" s="45" t="s">
        <v>52</v>
      </c>
      <c r="AT134" s="44"/>
      <c r="AU134" s="44"/>
      <c r="AV134" s="44"/>
      <c r="AW134" s="44"/>
      <c r="AX134" s="44"/>
      <c r="AY134" s="44"/>
      <c r="AZ134" s="44"/>
      <c r="BA134" s="44"/>
      <c r="BB134" s="44"/>
      <c r="BC134" s="44"/>
      <c r="BD134" s="44"/>
      <c r="BE134" s="44"/>
      <c r="BF134" s="44"/>
      <c r="BG134" s="44"/>
      <c r="BH134" s="44"/>
      <c r="BI134" s="44"/>
      <c r="BJ134" s="44"/>
      <c r="BK134" s="44"/>
      <c r="BL134" s="44"/>
      <c r="BM134" s="44"/>
      <c r="BN134" s="44"/>
      <c r="BO134" s="44"/>
      <c r="BP134" s="44"/>
      <c r="BQ134" s="44"/>
      <c r="BR134" s="44"/>
      <c r="BS134" s="44"/>
      <c r="BT134" s="44"/>
      <c r="BU134" s="44"/>
      <c r="BV134" s="44"/>
      <c r="BW134" s="44"/>
      <c r="BX134" s="44"/>
      <c r="BY134" s="44"/>
      <c r="BZ134" s="44"/>
      <c r="CA134" s="44"/>
      <c r="CB134" s="44"/>
      <c r="CC134" s="44"/>
      <c r="CD134" s="44"/>
    </row>
    <row r="135" spans="1:82">
      <c r="B135" s="1" t="s">
        <v>53</v>
      </c>
      <c r="C135" s="41">
        <v>1</v>
      </c>
      <c r="D135" s="41">
        <v>2</v>
      </c>
      <c r="E135" s="41">
        <v>3</v>
      </c>
      <c r="F135" s="41">
        <v>4</v>
      </c>
      <c r="G135" s="41">
        <v>5</v>
      </c>
      <c r="H135" s="41">
        <v>6</v>
      </c>
      <c r="I135" s="41">
        <v>7</v>
      </c>
      <c r="J135" s="41">
        <v>8</v>
      </c>
      <c r="K135" s="41">
        <v>9</v>
      </c>
      <c r="L135" s="41">
        <v>10</v>
      </c>
      <c r="M135" s="41">
        <v>11</v>
      </c>
      <c r="N135" s="41">
        <v>12</v>
      </c>
      <c r="O135" s="41">
        <v>13</v>
      </c>
      <c r="P135" s="41">
        <v>14</v>
      </c>
      <c r="Q135" s="41">
        <v>15</v>
      </c>
      <c r="R135" s="41">
        <v>16</v>
      </c>
      <c r="S135" s="41">
        <v>17</v>
      </c>
      <c r="T135" s="41">
        <v>18</v>
      </c>
      <c r="U135" s="41">
        <v>19</v>
      </c>
      <c r="V135" s="41">
        <v>20</v>
      </c>
      <c r="W135" s="41">
        <v>21</v>
      </c>
      <c r="X135" s="41">
        <v>22</v>
      </c>
      <c r="Y135" s="41">
        <v>23</v>
      </c>
      <c r="Z135" s="41">
        <v>24</v>
      </c>
      <c r="AA135" s="41">
        <v>25</v>
      </c>
      <c r="AB135" s="41">
        <v>26</v>
      </c>
      <c r="AC135" s="41">
        <v>27</v>
      </c>
      <c r="AD135" s="41">
        <v>28</v>
      </c>
      <c r="AE135" s="41">
        <v>29</v>
      </c>
      <c r="AF135" s="41">
        <v>30</v>
      </c>
      <c r="AG135" s="41">
        <v>31</v>
      </c>
      <c r="AH135" s="41">
        <v>32</v>
      </c>
      <c r="AI135" s="41">
        <v>33</v>
      </c>
      <c r="AJ135" s="41">
        <v>34</v>
      </c>
      <c r="AK135" s="41">
        <v>35</v>
      </c>
      <c r="AL135" s="3" t="s">
        <v>28</v>
      </c>
      <c r="AM135" s="3" t="s">
        <v>54</v>
      </c>
      <c r="AS135" s="44"/>
      <c r="AT135" s="44"/>
      <c r="AU135" s="44"/>
      <c r="AV135" s="44"/>
      <c r="AW135" s="44"/>
      <c r="AX135" s="44"/>
      <c r="AY135" s="44"/>
      <c r="AZ135" s="44"/>
      <c r="BA135" s="44"/>
      <c r="BB135" s="44"/>
      <c r="BC135" s="44"/>
      <c r="BD135" s="44"/>
      <c r="BE135" s="44"/>
      <c r="BF135" s="44"/>
      <c r="BG135" s="44"/>
      <c r="BH135" s="44"/>
      <c r="BI135" s="44"/>
      <c r="BJ135" s="44"/>
      <c r="BK135" s="44"/>
      <c r="BL135" s="44"/>
      <c r="BM135" s="44"/>
      <c r="BN135" s="44"/>
      <c r="BO135" s="44"/>
      <c r="BP135" s="44"/>
      <c r="BQ135" s="44"/>
      <c r="BR135" s="44"/>
      <c r="BS135" s="44"/>
      <c r="BT135" s="44"/>
      <c r="BU135" s="44"/>
      <c r="BV135" s="44"/>
      <c r="BW135" s="44"/>
      <c r="BX135" s="44"/>
      <c r="BY135" s="44"/>
      <c r="BZ135" s="44"/>
      <c r="CA135" s="44"/>
      <c r="CB135" s="44"/>
      <c r="CC135" s="46" t="s">
        <v>55</v>
      </c>
      <c r="CD135" s="44"/>
    </row>
    <row r="136" spans="1:82">
      <c r="A136" s="3" t="s">
        <v>28</v>
      </c>
      <c r="B136" s="4" t="s">
        <v>56</v>
      </c>
      <c r="C136" s="5" t="s">
        <v>57</v>
      </c>
      <c r="D136" s="5" t="s">
        <v>57</v>
      </c>
      <c r="E136" s="5" t="s">
        <v>57</v>
      </c>
      <c r="F136" s="5" t="s">
        <v>57</v>
      </c>
      <c r="G136" s="5" t="s">
        <v>57</v>
      </c>
      <c r="H136" s="5" t="s">
        <v>57</v>
      </c>
      <c r="I136" s="5" t="s">
        <v>57</v>
      </c>
      <c r="J136" s="5" t="s">
        <v>57</v>
      </c>
      <c r="K136" s="5" t="s">
        <v>57</v>
      </c>
      <c r="L136" s="5" t="s">
        <v>57</v>
      </c>
      <c r="M136" s="5" t="s">
        <v>57</v>
      </c>
      <c r="N136" s="5" t="s">
        <v>57</v>
      </c>
      <c r="O136" s="5" t="s">
        <v>57</v>
      </c>
      <c r="P136" s="5" t="s">
        <v>57</v>
      </c>
      <c r="Q136" s="5" t="s">
        <v>57</v>
      </c>
      <c r="R136" s="5" t="s">
        <v>57</v>
      </c>
      <c r="S136" s="5" t="s">
        <v>57</v>
      </c>
      <c r="T136" s="5" t="s">
        <v>57</v>
      </c>
      <c r="U136" s="5" t="s">
        <v>57</v>
      </c>
      <c r="V136" s="27" t="s">
        <v>57</v>
      </c>
      <c r="W136" s="27" t="s">
        <v>57</v>
      </c>
      <c r="X136" s="27" t="s">
        <v>57</v>
      </c>
      <c r="Y136" s="27" t="s">
        <v>57</v>
      </c>
      <c r="Z136" s="27" t="s">
        <v>57</v>
      </c>
      <c r="AA136" s="27" t="s">
        <v>57</v>
      </c>
      <c r="AB136" s="27" t="s">
        <v>57</v>
      </c>
      <c r="AC136" s="27" t="s">
        <v>57</v>
      </c>
      <c r="AD136" s="27" t="s">
        <v>57</v>
      </c>
      <c r="AE136" s="27" t="s">
        <v>57</v>
      </c>
      <c r="AF136" s="27" t="s">
        <v>57</v>
      </c>
      <c r="AG136" s="27" t="s">
        <v>57</v>
      </c>
      <c r="AH136" s="27" t="s">
        <v>57</v>
      </c>
      <c r="AI136" s="27" t="s">
        <v>57</v>
      </c>
      <c r="AJ136" s="27" t="s">
        <v>57</v>
      </c>
      <c r="AK136" s="27" t="s">
        <v>57</v>
      </c>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c r="CB136" s="44"/>
      <c r="CC136" s="45" t="s">
        <v>46</v>
      </c>
      <c r="CD136" s="44"/>
    </row>
    <row r="137" spans="1:82">
      <c r="A137" s="41">
        <v>1</v>
      </c>
      <c r="B137" s="4" t="s">
        <v>56</v>
      </c>
      <c r="C137" s="41">
        <v>0</v>
      </c>
      <c r="D137" s="13">
        <v>0</v>
      </c>
      <c r="E137" s="14">
        <v>0</v>
      </c>
      <c r="F137" s="14">
        <v>0</v>
      </c>
      <c r="G137" s="14">
        <v>0</v>
      </c>
      <c r="H137" s="8">
        <v>0</v>
      </c>
      <c r="I137" s="8">
        <v>0</v>
      </c>
      <c r="J137" s="14">
        <v>0</v>
      </c>
      <c r="K137" s="14">
        <v>0</v>
      </c>
      <c r="L137" s="8"/>
      <c r="M137" s="14">
        <v>0</v>
      </c>
      <c r="N137" s="8"/>
      <c r="O137" s="8"/>
      <c r="P137" s="8"/>
      <c r="Q137" s="8"/>
      <c r="R137" s="8"/>
      <c r="S137" s="8"/>
      <c r="T137" s="8"/>
      <c r="U137" s="8"/>
      <c r="V137" s="6"/>
      <c r="W137" s="6">
        <v>0</v>
      </c>
      <c r="X137" s="6"/>
      <c r="Y137" s="6"/>
      <c r="Z137" s="17"/>
      <c r="AA137" s="6"/>
      <c r="AB137" s="6"/>
      <c r="AC137" s="6"/>
      <c r="AD137" s="6"/>
      <c r="AE137" s="6"/>
      <c r="AF137" s="6"/>
      <c r="AG137" s="6"/>
      <c r="AH137" s="6"/>
      <c r="AI137" s="6"/>
      <c r="AJ137" s="6"/>
      <c r="AK137" s="21"/>
      <c r="AL137" s="2">
        <v>1</v>
      </c>
      <c r="AM137" s="2">
        <v>0</v>
      </c>
      <c r="AS137" s="41">
        <v>0</v>
      </c>
      <c r="AT137" s="41">
        <v>0</v>
      </c>
      <c r="AU137" s="41">
        <v>0</v>
      </c>
      <c r="AV137" s="41">
        <v>0</v>
      </c>
      <c r="AW137" s="41">
        <v>0</v>
      </c>
      <c r="AX137" s="41">
        <v>0</v>
      </c>
      <c r="AY137" s="41">
        <v>0</v>
      </c>
      <c r="AZ137" s="41">
        <v>0</v>
      </c>
      <c r="BA137" s="41">
        <v>0</v>
      </c>
      <c r="BB137" s="41">
        <v>0</v>
      </c>
      <c r="BC137" s="41">
        <v>0</v>
      </c>
      <c r="BD137" s="41">
        <v>0</v>
      </c>
      <c r="BE137" s="41">
        <v>0</v>
      </c>
      <c r="BF137" s="41">
        <v>0</v>
      </c>
      <c r="BG137" s="41">
        <v>0</v>
      </c>
      <c r="BH137" s="41">
        <v>0</v>
      </c>
      <c r="BI137" s="41">
        <v>0</v>
      </c>
      <c r="BJ137" s="41">
        <v>0</v>
      </c>
      <c r="BK137" s="41">
        <v>0</v>
      </c>
      <c r="BL137" s="41">
        <v>0</v>
      </c>
      <c r="BM137" s="41">
        <v>0</v>
      </c>
      <c r="BN137" s="41">
        <v>0</v>
      </c>
      <c r="BO137" s="41">
        <v>0</v>
      </c>
      <c r="BP137" s="41">
        <v>0</v>
      </c>
      <c r="BQ137" s="41">
        <v>0</v>
      </c>
      <c r="BR137" s="41">
        <v>0</v>
      </c>
      <c r="BS137" s="41">
        <v>0</v>
      </c>
      <c r="BT137" s="41">
        <v>0</v>
      </c>
      <c r="BU137" s="41">
        <v>0</v>
      </c>
      <c r="BV137" s="41">
        <v>0</v>
      </c>
      <c r="BW137" s="41">
        <v>0</v>
      </c>
      <c r="BX137" s="41">
        <v>0</v>
      </c>
      <c r="BY137" s="41">
        <v>0</v>
      </c>
      <c r="BZ137" s="41">
        <v>0</v>
      </c>
      <c r="CA137" s="41">
        <v>0</v>
      </c>
      <c r="CB137" s="44"/>
      <c r="CC137" s="41">
        <v>0</v>
      </c>
      <c r="CD137" s="44"/>
    </row>
    <row r="138" spans="1:82">
      <c r="A138" s="41">
        <v>2</v>
      </c>
      <c r="B138" s="4" t="s">
        <v>56</v>
      </c>
      <c r="C138" s="41">
        <v>0</v>
      </c>
      <c r="D138" s="41">
        <v>0</v>
      </c>
      <c r="E138" s="15">
        <v>0</v>
      </c>
      <c r="F138" s="2">
        <v>0</v>
      </c>
      <c r="G138" s="2">
        <v>0</v>
      </c>
      <c r="H138" s="2">
        <v>0</v>
      </c>
      <c r="I138">
        <v>0</v>
      </c>
      <c r="J138">
        <v>0</v>
      </c>
      <c r="N138">
        <v>0</v>
      </c>
      <c r="V138" s="6"/>
      <c r="W138" s="6"/>
      <c r="X138" s="6"/>
      <c r="Y138" s="6"/>
      <c r="Z138" s="17"/>
      <c r="AA138" s="6"/>
      <c r="AB138" s="6"/>
      <c r="AC138" s="6"/>
      <c r="AD138" s="6"/>
      <c r="AE138" s="6"/>
      <c r="AF138" s="6"/>
      <c r="AG138" s="6"/>
      <c r="AH138" s="6"/>
      <c r="AI138" s="6"/>
      <c r="AJ138" s="6"/>
      <c r="AK138" s="21"/>
      <c r="AL138" s="2">
        <v>2</v>
      </c>
      <c r="AM138" s="2">
        <v>0</v>
      </c>
      <c r="AS138" s="41">
        <v>0</v>
      </c>
      <c r="AT138" s="41">
        <v>0</v>
      </c>
      <c r="AU138" s="41">
        <v>0</v>
      </c>
      <c r="AV138" s="41">
        <v>0</v>
      </c>
      <c r="AW138" s="41">
        <v>0</v>
      </c>
      <c r="AX138" s="41">
        <v>0</v>
      </c>
      <c r="AY138" s="41">
        <v>0</v>
      </c>
      <c r="AZ138" s="41">
        <v>0</v>
      </c>
      <c r="BA138" s="41">
        <v>0</v>
      </c>
      <c r="BB138" s="41">
        <v>0</v>
      </c>
      <c r="BC138" s="41">
        <v>0</v>
      </c>
      <c r="BD138" s="41">
        <v>0</v>
      </c>
      <c r="BE138" s="41">
        <v>0</v>
      </c>
      <c r="BF138" s="41">
        <v>0</v>
      </c>
      <c r="BG138" s="41">
        <v>0</v>
      </c>
      <c r="BH138" s="41">
        <v>0</v>
      </c>
      <c r="BI138" s="41">
        <v>0</v>
      </c>
      <c r="BJ138" s="41">
        <v>0</v>
      </c>
      <c r="BK138" s="41">
        <v>0</v>
      </c>
      <c r="BL138" s="41">
        <v>0</v>
      </c>
      <c r="BM138" s="41">
        <v>0</v>
      </c>
      <c r="BN138" s="41">
        <v>0</v>
      </c>
      <c r="BO138" s="41">
        <v>0</v>
      </c>
      <c r="BP138" s="41">
        <v>0</v>
      </c>
      <c r="BQ138" s="41">
        <v>0</v>
      </c>
      <c r="BR138" s="41">
        <v>0</v>
      </c>
      <c r="BS138" s="41">
        <v>0</v>
      </c>
      <c r="BT138" s="41">
        <v>0</v>
      </c>
      <c r="BU138" s="41">
        <v>0</v>
      </c>
      <c r="BV138" s="41">
        <v>0</v>
      </c>
      <c r="BW138" s="41">
        <v>0</v>
      </c>
      <c r="BX138" s="41">
        <v>0</v>
      </c>
      <c r="BY138" s="41">
        <v>0</v>
      </c>
      <c r="BZ138" s="41">
        <v>0</v>
      </c>
      <c r="CA138" s="41">
        <v>0</v>
      </c>
      <c r="CB138" s="44"/>
      <c r="CC138" s="41">
        <v>0</v>
      </c>
      <c r="CD138" s="44"/>
    </row>
    <row r="139" spans="1:82">
      <c r="A139" s="41">
        <v>3</v>
      </c>
      <c r="B139" s="4" t="s">
        <v>56</v>
      </c>
      <c r="C139" s="41">
        <v>0</v>
      </c>
      <c r="D139" s="41">
        <v>0</v>
      </c>
      <c r="E139" s="41">
        <v>0</v>
      </c>
      <c r="F139" s="15">
        <v>0</v>
      </c>
      <c r="H139" s="2">
        <v>0</v>
      </c>
      <c r="I139" s="2">
        <v>0</v>
      </c>
      <c r="J139" s="2">
        <v>0</v>
      </c>
      <c r="K139">
        <v>0</v>
      </c>
      <c r="L139" s="2">
        <v>0</v>
      </c>
      <c r="O139">
        <v>0</v>
      </c>
      <c r="V139" s="6"/>
      <c r="W139" s="6"/>
      <c r="X139" s="6"/>
      <c r="Y139" s="6"/>
      <c r="Z139" s="17"/>
      <c r="AA139" s="6"/>
      <c r="AB139" s="6"/>
      <c r="AC139" s="6"/>
      <c r="AD139" s="6"/>
      <c r="AE139" s="6"/>
      <c r="AF139" s="6"/>
      <c r="AG139" s="6"/>
      <c r="AH139" s="6"/>
      <c r="AI139" s="6"/>
      <c r="AJ139" s="6"/>
      <c r="AK139" s="21"/>
      <c r="AL139" s="2">
        <v>3</v>
      </c>
      <c r="AM139" s="2">
        <v>0</v>
      </c>
      <c r="AS139" s="41">
        <v>0</v>
      </c>
      <c r="AT139" s="41">
        <v>0</v>
      </c>
      <c r="AU139" s="41">
        <v>0</v>
      </c>
      <c r="AV139" s="41">
        <v>0</v>
      </c>
      <c r="AW139" s="41">
        <v>0</v>
      </c>
      <c r="AX139" s="41">
        <v>0</v>
      </c>
      <c r="AY139" s="41">
        <v>0</v>
      </c>
      <c r="AZ139" s="41">
        <v>0</v>
      </c>
      <c r="BA139" s="41">
        <v>0</v>
      </c>
      <c r="BB139" s="41">
        <v>0</v>
      </c>
      <c r="BC139" s="41">
        <v>0</v>
      </c>
      <c r="BD139" s="41">
        <v>0</v>
      </c>
      <c r="BE139" s="41">
        <v>0</v>
      </c>
      <c r="BF139" s="41">
        <v>0</v>
      </c>
      <c r="BG139" s="41">
        <v>0</v>
      </c>
      <c r="BH139" s="41">
        <v>0</v>
      </c>
      <c r="BI139" s="41">
        <v>0</v>
      </c>
      <c r="BJ139" s="41">
        <v>0</v>
      </c>
      <c r="BK139" s="41">
        <v>0</v>
      </c>
      <c r="BL139" s="41">
        <v>0</v>
      </c>
      <c r="BM139" s="41">
        <v>0</v>
      </c>
      <c r="BN139" s="41">
        <v>0</v>
      </c>
      <c r="BO139" s="41">
        <v>0</v>
      </c>
      <c r="BP139" s="41">
        <v>0</v>
      </c>
      <c r="BQ139" s="41">
        <v>0</v>
      </c>
      <c r="BR139" s="41">
        <v>0</v>
      </c>
      <c r="BS139" s="41">
        <v>0</v>
      </c>
      <c r="BT139" s="41">
        <v>0</v>
      </c>
      <c r="BU139" s="41">
        <v>0</v>
      </c>
      <c r="BV139" s="41">
        <v>0</v>
      </c>
      <c r="BW139" s="41">
        <v>0</v>
      </c>
      <c r="BX139" s="41">
        <v>0</v>
      </c>
      <c r="BY139" s="41">
        <v>0</v>
      </c>
      <c r="BZ139" s="41">
        <v>0</v>
      </c>
      <c r="CA139" s="41">
        <v>0</v>
      </c>
      <c r="CB139" s="44"/>
      <c r="CC139" s="41">
        <v>0</v>
      </c>
      <c r="CD139" s="44"/>
    </row>
    <row r="140" spans="1:82">
      <c r="A140" s="41">
        <v>4</v>
      </c>
      <c r="B140" s="4" t="s">
        <v>56</v>
      </c>
      <c r="C140" s="41">
        <v>0</v>
      </c>
      <c r="D140" s="41">
        <v>0</v>
      </c>
      <c r="E140" s="41">
        <v>0</v>
      </c>
      <c r="F140" s="41">
        <v>0</v>
      </c>
      <c r="G140" s="7">
        <v>0</v>
      </c>
      <c r="I140" s="2">
        <v>0</v>
      </c>
      <c r="K140" s="2">
        <v>0</v>
      </c>
      <c r="L140">
        <v>0</v>
      </c>
      <c r="P140">
        <v>0</v>
      </c>
      <c r="V140" s="6"/>
      <c r="W140" s="6"/>
      <c r="X140" s="6"/>
      <c r="Y140" s="6"/>
      <c r="Z140" s="17"/>
      <c r="AA140" s="6"/>
      <c r="AB140" s="6"/>
      <c r="AC140" s="6"/>
      <c r="AD140" s="6"/>
      <c r="AE140" s="6"/>
      <c r="AF140" s="6"/>
      <c r="AG140" s="6"/>
      <c r="AH140" s="6"/>
      <c r="AI140" s="6"/>
      <c r="AJ140" s="6"/>
      <c r="AK140" s="21"/>
      <c r="AL140" s="2">
        <v>4</v>
      </c>
      <c r="AM140" s="2">
        <v>0</v>
      </c>
      <c r="AS140" s="41">
        <v>0</v>
      </c>
      <c r="AT140" s="41">
        <v>0</v>
      </c>
      <c r="AU140" s="41">
        <v>0</v>
      </c>
      <c r="AV140" s="41">
        <v>0</v>
      </c>
      <c r="AW140" s="41">
        <v>0</v>
      </c>
      <c r="AX140" s="41">
        <v>0</v>
      </c>
      <c r="AY140" s="41">
        <v>0</v>
      </c>
      <c r="AZ140" s="41">
        <v>0</v>
      </c>
      <c r="BA140" s="41">
        <v>0</v>
      </c>
      <c r="BB140" s="41">
        <v>0</v>
      </c>
      <c r="BC140" s="41">
        <v>0</v>
      </c>
      <c r="BD140" s="41">
        <v>0</v>
      </c>
      <c r="BE140" s="41">
        <v>0</v>
      </c>
      <c r="BF140" s="41">
        <v>0</v>
      </c>
      <c r="BG140" s="41">
        <v>0</v>
      </c>
      <c r="BH140" s="41">
        <v>0</v>
      </c>
      <c r="BI140" s="41">
        <v>0</v>
      </c>
      <c r="BJ140" s="41">
        <v>0</v>
      </c>
      <c r="BK140" s="41">
        <v>0</v>
      </c>
      <c r="BL140" s="41">
        <v>0</v>
      </c>
      <c r="BM140" s="41">
        <v>0</v>
      </c>
      <c r="BN140" s="41">
        <v>0</v>
      </c>
      <c r="BO140" s="41">
        <v>0</v>
      </c>
      <c r="BP140" s="41">
        <v>0</v>
      </c>
      <c r="BQ140" s="41">
        <v>0</v>
      </c>
      <c r="BR140" s="41">
        <v>0</v>
      </c>
      <c r="BS140" s="41">
        <v>0</v>
      </c>
      <c r="BT140" s="41">
        <v>0</v>
      </c>
      <c r="BU140" s="41">
        <v>0</v>
      </c>
      <c r="BV140" s="41">
        <v>0</v>
      </c>
      <c r="BW140" s="41">
        <v>0</v>
      </c>
      <c r="BX140" s="41">
        <v>0</v>
      </c>
      <c r="BY140" s="41">
        <v>0</v>
      </c>
      <c r="BZ140" s="41">
        <v>0</v>
      </c>
      <c r="CA140" s="41">
        <v>0</v>
      </c>
      <c r="CB140" s="44"/>
      <c r="CC140" s="41">
        <v>0</v>
      </c>
      <c r="CD140" s="44"/>
    </row>
    <row r="141" spans="1:82">
      <c r="A141" s="41">
        <v>5</v>
      </c>
      <c r="B141" s="4" t="s">
        <v>56</v>
      </c>
      <c r="C141" s="41">
        <v>0</v>
      </c>
      <c r="D141" s="41">
        <v>0</v>
      </c>
      <c r="E141" s="41">
        <v>0</v>
      </c>
      <c r="F141" s="41">
        <v>0</v>
      </c>
      <c r="G141" s="41">
        <v>0</v>
      </c>
      <c r="H141" s="7">
        <v>0</v>
      </c>
      <c r="L141">
        <v>0</v>
      </c>
      <c r="M141">
        <v>0</v>
      </c>
      <c r="Q141">
        <v>0</v>
      </c>
      <c r="V141" s="6"/>
      <c r="W141" s="6"/>
      <c r="X141" s="6"/>
      <c r="Y141" s="6"/>
      <c r="Z141" s="17"/>
      <c r="AA141" s="6">
        <v>0</v>
      </c>
      <c r="AB141" s="6"/>
      <c r="AC141" s="6"/>
      <c r="AD141" s="6"/>
      <c r="AE141" s="6"/>
      <c r="AF141" s="6"/>
      <c r="AG141" s="6"/>
      <c r="AH141" s="6"/>
      <c r="AI141" s="6"/>
      <c r="AJ141" s="6"/>
      <c r="AK141" s="21"/>
      <c r="AL141" s="2">
        <v>5</v>
      </c>
      <c r="AM141" s="2">
        <v>0</v>
      </c>
      <c r="AS141" s="41">
        <v>0</v>
      </c>
      <c r="AT141" s="41">
        <v>0</v>
      </c>
      <c r="AU141" s="41">
        <v>0</v>
      </c>
      <c r="AV141" s="41">
        <v>0</v>
      </c>
      <c r="AW141" s="41">
        <v>0</v>
      </c>
      <c r="AX141" s="41">
        <v>0</v>
      </c>
      <c r="AY141" s="41">
        <v>0</v>
      </c>
      <c r="AZ141" s="41">
        <v>0</v>
      </c>
      <c r="BA141" s="41">
        <v>0</v>
      </c>
      <c r="BB141" s="41">
        <v>0</v>
      </c>
      <c r="BC141" s="41">
        <v>0</v>
      </c>
      <c r="BD141" s="41">
        <v>0</v>
      </c>
      <c r="BE141" s="41">
        <v>0</v>
      </c>
      <c r="BF141" s="41">
        <v>0</v>
      </c>
      <c r="BG141" s="41">
        <v>0</v>
      </c>
      <c r="BH141" s="41">
        <v>0</v>
      </c>
      <c r="BI141" s="41">
        <v>0</v>
      </c>
      <c r="BJ141" s="41">
        <v>0</v>
      </c>
      <c r="BK141" s="41">
        <v>0</v>
      </c>
      <c r="BL141" s="41">
        <v>0</v>
      </c>
      <c r="BM141" s="41">
        <v>0</v>
      </c>
      <c r="BN141" s="41">
        <v>0</v>
      </c>
      <c r="BO141" s="41">
        <v>0</v>
      </c>
      <c r="BP141" s="41">
        <v>0</v>
      </c>
      <c r="BQ141" s="41">
        <v>0</v>
      </c>
      <c r="BR141" s="41">
        <v>0</v>
      </c>
      <c r="BS141" s="41">
        <v>0</v>
      </c>
      <c r="BT141" s="41">
        <v>0</v>
      </c>
      <c r="BU141" s="41">
        <v>0</v>
      </c>
      <c r="BV141" s="41">
        <v>0</v>
      </c>
      <c r="BW141" s="41">
        <v>0</v>
      </c>
      <c r="BX141" s="41">
        <v>0</v>
      </c>
      <c r="BY141" s="41">
        <v>0</v>
      </c>
      <c r="BZ141" s="41">
        <v>0</v>
      </c>
      <c r="CA141" s="41">
        <v>0</v>
      </c>
      <c r="CB141" s="44"/>
      <c r="CC141" s="41">
        <v>0</v>
      </c>
      <c r="CD141" s="44"/>
    </row>
    <row r="142" spans="1:82">
      <c r="A142" s="41">
        <v>6</v>
      </c>
      <c r="B142" s="4" t="s">
        <v>56</v>
      </c>
      <c r="C142" s="41">
        <v>0</v>
      </c>
      <c r="D142" s="41">
        <v>0</v>
      </c>
      <c r="E142" s="41">
        <v>0</v>
      </c>
      <c r="F142" s="41">
        <v>0</v>
      </c>
      <c r="G142" s="41">
        <v>0</v>
      </c>
      <c r="H142" s="41">
        <v>0</v>
      </c>
      <c r="I142" s="7">
        <v>0</v>
      </c>
      <c r="N142">
        <v>0</v>
      </c>
      <c r="R142">
        <v>0</v>
      </c>
      <c r="V142" s="6"/>
      <c r="W142" s="6"/>
      <c r="X142" s="6">
        <v>0</v>
      </c>
      <c r="Y142" s="6">
        <v>0</v>
      </c>
      <c r="Z142" s="17"/>
      <c r="AA142" s="6"/>
      <c r="AB142" s="6"/>
      <c r="AC142" s="6"/>
      <c r="AD142" s="6"/>
      <c r="AE142" s="6"/>
      <c r="AF142" s="6"/>
      <c r="AG142" s="6"/>
      <c r="AH142" s="6"/>
      <c r="AI142" s="6"/>
      <c r="AJ142" s="6"/>
      <c r="AK142" s="21"/>
      <c r="AL142" s="2">
        <v>6</v>
      </c>
      <c r="AM142" s="2">
        <v>0</v>
      </c>
      <c r="AS142" s="41">
        <v>0</v>
      </c>
      <c r="AT142" s="41">
        <v>0</v>
      </c>
      <c r="AU142" s="41">
        <v>0</v>
      </c>
      <c r="AV142" s="41">
        <v>0</v>
      </c>
      <c r="AW142" s="41">
        <v>0</v>
      </c>
      <c r="AX142" s="41">
        <v>0</v>
      </c>
      <c r="AY142" s="41">
        <v>0</v>
      </c>
      <c r="AZ142" s="41">
        <v>0</v>
      </c>
      <c r="BA142" s="41">
        <v>0</v>
      </c>
      <c r="BB142" s="41">
        <v>0</v>
      </c>
      <c r="BC142" s="41">
        <v>0</v>
      </c>
      <c r="BD142" s="41">
        <v>0</v>
      </c>
      <c r="BE142" s="41">
        <v>0</v>
      </c>
      <c r="BF142" s="41">
        <v>0</v>
      </c>
      <c r="BG142" s="41">
        <v>0</v>
      </c>
      <c r="BH142" s="41">
        <v>0</v>
      </c>
      <c r="BI142" s="41">
        <v>0</v>
      </c>
      <c r="BJ142" s="41">
        <v>0</v>
      </c>
      <c r="BK142" s="41">
        <v>0</v>
      </c>
      <c r="BL142" s="41">
        <v>0</v>
      </c>
      <c r="BM142" s="41">
        <v>0</v>
      </c>
      <c r="BN142" s="41">
        <v>0</v>
      </c>
      <c r="BO142" s="41">
        <v>0</v>
      </c>
      <c r="BP142" s="41">
        <v>0</v>
      </c>
      <c r="BQ142" s="41">
        <v>0</v>
      </c>
      <c r="BR142" s="41">
        <v>0</v>
      </c>
      <c r="BS142" s="41">
        <v>0</v>
      </c>
      <c r="BT142" s="41">
        <v>0</v>
      </c>
      <c r="BU142" s="41">
        <v>0</v>
      </c>
      <c r="BV142" s="41">
        <v>0</v>
      </c>
      <c r="BW142" s="41">
        <v>0</v>
      </c>
      <c r="BX142" s="41">
        <v>0</v>
      </c>
      <c r="BY142" s="41">
        <v>0</v>
      </c>
      <c r="BZ142" s="41">
        <v>0</v>
      </c>
      <c r="CA142" s="41">
        <v>0</v>
      </c>
      <c r="CB142" s="44"/>
      <c r="CC142" s="41">
        <v>0</v>
      </c>
      <c r="CD142" s="44"/>
    </row>
    <row r="143" spans="1:82">
      <c r="A143" s="41">
        <v>7</v>
      </c>
      <c r="B143" s="4" t="s">
        <v>56</v>
      </c>
      <c r="C143" s="41">
        <v>0</v>
      </c>
      <c r="D143" s="41">
        <v>0</v>
      </c>
      <c r="E143" s="41">
        <v>0</v>
      </c>
      <c r="F143" s="41">
        <v>0</v>
      </c>
      <c r="G143" s="41">
        <v>0</v>
      </c>
      <c r="H143" s="41">
        <v>0</v>
      </c>
      <c r="I143" s="41">
        <v>0</v>
      </c>
      <c r="J143" s="7">
        <v>0</v>
      </c>
      <c r="O143">
        <v>0</v>
      </c>
      <c r="S143">
        <v>0</v>
      </c>
      <c r="T143">
        <v>0</v>
      </c>
      <c r="V143" s="6"/>
      <c r="W143" s="6"/>
      <c r="X143" s="6"/>
      <c r="Y143" s="6"/>
      <c r="Z143" s="17">
        <v>0</v>
      </c>
      <c r="AA143" s="6"/>
      <c r="AB143" s="6"/>
      <c r="AC143" s="6"/>
      <c r="AD143" s="6"/>
      <c r="AE143" s="6"/>
      <c r="AF143" s="6"/>
      <c r="AG143" s="6"/>
      <c r="AH143" s="6"/>
      <c r="AI143" s="6"/>
      <c r="AJ143" s="6"/>
      <c r="AK143" s="21"/>
      <c r="AL143" s="2">
        <v>7</v>
      </c>
      <c r="AM143" s="2">
        <v>0</v>
      </c>
      <c r="AS143" s="41">
        <v>0</v>
      </c>
      <c r="AT143" s="41">
        <v>0</v>
      </c>
      <c r="AU143" s="41">
        <v>0</v>
      </c>
      <c r="AV143" s="41">
        <v>0</v>
      </c>
      <c r="AW143" s="41">
        <v>0</v>
      </c>
      <c r="AX143" s="41">
        <v>0</v>
      </c>
      <c r="AY143" s="41">
        <v>0</v>
      </c>
      <c r="AZ143" s="41">
        <v>0</v>
      </c>
      <c r="BA143" s="41">
        <v>0</v>
      </c>
      <c r="BB143" s="41">
        <v>0</v>
      </c>
      <c r="BC143" s="41">
        <v>0</v>
      </c>
      <c r="BD143" s="41">
        <v>0</v>
      </c>
      <c r="BE143" s="41">
        <v>0</v>
      </c>
      <c r="BF143" s="41">
        <v>0</v>
      </c>
      <c r="BG143" s="41">
        <v>0</v>
      </c>
      <c r="BH143" s="41">
        <v>0</v>
      </c>
      <c r="BI143" s="41">
        <v>0</v>
      </c>
      <c r="BJ143" s="41">
        <v>0</v>
      </c>
      <c r="BK143" s="41">
        <v>0</v>
      </c>
      <c r="BL143" s="41">
        <v>0</v>
      </c>
      <c r="BM143" s="41">
        <v>0</v>
      </c>
      <c r="BN143" s="41">
        <v>0</v>
      </c>
      <c r="BO143" s="41">
        <v>0</v>
      </c>
      <c r="BP143" s="41">
        <v>0</v>
      </c>
      <c r="BQ143" s="41">
        <v>0</v>
      </c>
      <c r="BR143" s="41">
        <v>0</v>
      </c>
      <c r="BS143" s="41">
        <v>0</v>
      </c>
      <c r="BT143" s="41">
        <v>0</v>
      </c>
      <c r="BU143" s="41">
        <v>0</v>
      </c>
      <c r="BV143" s="41">
        <v>0</v>
      </c>
      <c r="BW143" s="41">
        <v>0</v>
      </c>
      <c r="BX143" s="41">
        <v>0</v>
      </c>
      <c r="BY143" s="41">
        <v>0</v>
      </c>
      <c r="BZ143" s="41">
        <v>0</v>
      </c>
      <c r="CA143" s="41">
        <v>0</v>
      </c>
      <c r="CB143" s="44"/>
      <c r="CC143" s="41">
        <v>0</v>
      </c>
      <c r="CD143" s="44"/>
    </row>
    <row r="144" spans="1:82">
      <c r="A144" s="41">
        <v>8</v>
      </c>
      <c r="B144" s="4" t="s">
        <v>56</v>
      </c>
      <c r="C144" s="41">
        <v>0</v>
      </c>
      <c r="D144" s="41">
        <v>0</v>
      </c>
      <c r="E144" s="41">
        <v>0</v>
      </c>
      <c r="F144" s="41">
        <v>0</v>
      </c>
      <c r="G144" s="41">
        <v>0</v>
      </c>
      <c r="H144" s="41">
        <v>0</v>
      </c>
      <c r="I144" s="41">
        <v>0</v>
      </c>
      <c r="J144" s="41">
        <v>0</v>
      </c>
      <c r="K144" s="7">
        <v>0</v>
      </c>
      <c r="P144">
        <v>0</v>
      </c>
      <c r="V144" s="6"/>
      <c r="W144" s="6"/>
      <c r="X144" s="6"/>
      <c r="Y144" s="6"/>
      <c r="Z144" s="17"/>
      <c r="AA144" s="6">
        <v>0</v>
      </c>
      <c r="AB144" s="6"/>
      <c r="AC144" s="6"/>
      <c r="AD144" s="6"/>
      <c r="AE144" s="6"/>
      <c r="AF144" s="6"/>
      <c r="AG144" s="6"/>
      <c r="AH144" s="6"/>
      <c r="AI144" s="6"/>
      <c r="AJ144" s="6"/>
      <c r="AK144" s="21"/>
      <c r="AL144" s="2">
        <v>8</v>
      </c>
      <c r="AM144" s="2">
        <v>0</v>
      </c>
      <c r="AS144" s="41">
        <v>0</v>
      </c>
      <c r="AT144" s="41">
        <v>0</v>
      </c>
      <c r="AU144" s="41">
        <v>0</v>
      </c>
      <c r="AV144" s="41">
        <v>0</v>
      </c>
      <c r="AW144" s="41">
        <v>0</v>
      </c>
      <c r="AX144" s="41">
        <v>0</v>
      </c>
      <c r="AY144" s="41">
        <v>0</v>
      </c>
      <c r="AZ144" s="41">
        <v>0</v>
      </c>
      <c r="BA144" s="41">
        <v>0</v>
      </c>
      <c r="BB144" s="41">
        <v>0</v>
      </c>
      <c r="BC144" s="41">
        <v>0</v>
      </c>
      <c r="BD144" s="41">
        <v>0</v>
      </c>
      <c r="BE144" s="41">
        <v>0</v>
      </c>
      <c r="BF144" s="41">
        <v>0</v>
      </c>
      <c r="BG144" s="41">
        <v>0</v>
      </c>
      <c r="BH144" s="41">
        <v>0</v>
      </c>
      <c r="BI144" s="41">
        <v>0</v>
      </c>
      <c r="BJ144" s="41">
        <v>0</v>
      </c>
      <c r="BK144" s="41">
        <v>0</v>
      </c>
      <c r="BL144" s="41">
        <v>0</v>
      </c>
      <c r="BM144" s="41">
        <v>0</v>
      </c>
      <c r="BN144" s="41">
        <v>0</v>
      </c>
      <c r="BO144" s="41">
        <v>0</v>
      </c>
      <c r="BP144" s="41">
        <v>0</v>
      </c>
      <c r="BQ144" s="41">
        <v>0</v>
      </c>
      <c r="BR144" s="41">
        <v>0</v>
      </c>
      <c r="BS144" s="41">
        <v>0</v>
      </c>
      <c r="BT144" s="41">
        <v>0</v>
      </c>
      <c r="BU144" s="41">
        <v>0</v>
      </c>
      <c r="BV144" s="41">
        <v>0</v>
      </c>
      <c r="BW144" s="41">
        <v>0</v>
      </c>
      <c r="BX144" s="41">
        <v>0</v>
      </c>
      <c r="BY144" s="41">
        <v>0</v>
      </c>
      <c r="BZ144" s="41">
        <v>0</v>
      </c>
      <c r="CA144" s="41">
        <v>0</v>
      </c>
      <c r="CB144" s="44"/>
      <c r="CC144" s="41">
        <v>0</v>
      </c>
      <c r="CD144" s="44"/>
    </row>
    <row r="145" spans="1:82">
      <c r="A145" s="41">
        <v>9</v>
      </c>
      <c r="B145" s="4" t="s">
        <v>56</v>
      </c>
      <c r="C145" s="41">
        <v>0</v>
      </c>
      <c r="D145" s="41">
        <v>0</v>
      </c>
      <c r="E145" s="41">
        <v>0</v>
      </c>
      <c r="F145" s="41">
        <v>0</v>
      </c>
      <c r="G145" s="41">
        <v>0</v>
      </c>
      <c r="H145" s="41">
        <v>0</v>
      </c>
      <c r="I145" s="41">
        <v>0</v>
      </c>
      <c r="J145" s="41">
        <v>0</v>
      </c>
      <c r="K145" s="41">
        <v>0</v>
      </c>
      <c r="L145" s="7">
        <v>0</v>
      </c>
      <c r="Q145">
        <v>0</v>
      </c>
      <c r="U145">
        <v>0</v>
      </c>
      <c r="V145" s="6"/>
      <c r="W145" s="6"/>
      <c r="X145" s="6"/>
      <c r="Y145" s="6"/>
      <c r="Z145" s="17"/>
      <c r="AA145" s="6"/>
      <c r="AB145" s="6">
        <v>0</v>
      </c>
      <c r="AC145" s="6"/>
      <c r="AD145" s="6"/>
      <c r="AE145" s="6"/>
      <c r="AF145" s="6"/>
      <c r="AG145" s="6"/>
      <c r="AH145" s="6"/>
      <c r="AI145" s="6"/>
      <c r="AJ145" s="6"/>
      <c r="AK145" s="21"/>
      <c r="AL145" s="2">
        <v>9</v>
      </c>
      <c r="AM145" s="2">
        <v>0</v>
      </c>
      <c r="AS145" s="41">
        <v>0</v>
      </c>
      <c r="AT145" s="41">
        <v>0</v>
      </c>
      <c r="AU145" s="41">
        <v>0</v>
      </c>
      <c r="AV145" s="41">
        <v>0</v>
      </c>
      <c r="AW145" s="41">
        <v>0</v>
      </c>
      <c r="AX145" s="41">
        <v>0</v>
      </c>
      <c r="AY145" s="41">
        <v>0</v>
      </c>
      <c r="AZ145" s="41">
        <v>0</v>
      </c>
      <c r="BA145" s="41">
        <v>0</v>
      </c>
      <c r="BB145" s="41">
        <v>0</v>
      </c>
      <c r="BC145" s="41">
        <v>0</v>
      </c>
      <c r="BD145" s="41">
        <v>0</v>
      </c>
      <c r="BE145" s="41">
        <v>0</v>
      </c>
      <c r="BF145" s="41">
        <v>0</v>
      </c>
      <c r="BG145" s="41">
        <v>0</v>
      </c>
      <c r="BH145" s="41">
        <v>0</v>
      </c>
      <c r="BI145" s="41">
        <v>0</v>
      </c>
      <c r="BJ145" s="41">
        <v>0</v>
      </c>
      <c r="BK145" s="41">
        <v>0</v>
      </c>
      <c r="BL145" s="41">
        <v>0</v>
      </c>
      <c r="BM145" s="41">
        <v>0</v>
      </c>
      <c r="BN145" s="41">
        <v>0</v>
      </c>
      <c r="BO145" s="41">
        <v>0</v>
      </c>
      <c r="BP145" s="41">
        <v>0</v>
      </c>
      <c r="BQ145" s="41">
        <v>0</v>
      </c>
      <c r="BR145" s="41">
        <v>0</v>
      </c>
      <c r="BS145" s="41">
        <v>0</v>
      </c>
      <c r="BT145" s="41">
        <v>0</v>
      </c>
      <c r="BU145" s="41">
        <v>0</v>
      </c>
      <c r="BV145" s="41">
        <v>0</v>
      </c>
      <c r="BW145" s="41">
        <v>0</v>
      </c>
      <c r="BX145" s="41">
        <v>0</v>
      </c>
      <c r="BY145" s="41">
        <v>0</v>
      </c>
      <c r="BZ145" s="41">
        <v>0</v>
      </c>
      <c r="CA145" s="41">
        <v>0</v>
      </c>
      <c r="CB145" s="44"/>
      <c r="CC145" s="41">
        <v>0</v>
      </c>
      <c r="CD145" s="44"/>
    </row>
    <row r="146" spans="1:82">
      <c r="A146" s="41">
        <v>10</v>
      </c>
      <c r="B146" s="4" t="s">
        <v>56</v>
      </c>
      <c r="C146" s="41">
        <v>0</v>
      </c>
      <c r="D146" s="41">
        <v>0</v>
      </c>
      <c r="E146" s="41">
        <v>0</v>
      </c>
      <c r="F146" s="41">
        <v>0</v>
      </c>
      <c r="G146" s="41">
        <v>0</v>
      </c>
      <c r="H146" s="41">
        <v>0</v>
      </c>
      <c r="I146" s="41">
        <v>0</v>
      </c>
      <c r="J146" s="41">
        <v>0</v>
      </c>
      <c r="K146" s="41">
        <v>0</v>
      </c>
      <c r="L146" s="41">
        <v>0</v>
      </c>
      <c r="M146" s="7">
        <v>0</v>
      </c>
      <c r="R146">
        <v>0</v>
      </c>
      <c r="V146" s="6">
        <v>0</v>
      </c>
      <c r="W146" s="6"/>
      <c r="X146" s="6"/>
      <c r="Y146" s="6"/>
      <c r="Z146" s="17"/>
      <c r="AA146" s="6"/>
      <c r="AB146" s="6"/>
      <c r="AC146" s="6">
        <v>0</v>
      </c>
      <c r="AD146" s="6">
        <v>0</v>
      </c>
      <c r="AE146" s="6"/>
      <c r="AF146" s="6"/>
      <c r="AG146" s="6"/>
      <c r="AH146" s="6"/>
      <c r="AI146" s="6"/>
      <c r="AJ146" s="6"/>
      <c r="AK146" s="21"/>
      <c r="AL146" s="2">
        <v>10</v>
      </c>
      <c r="AM146" s="2">
        <v>0</v>
      </c>
      <c r="AS146" s="41">
        <v>0</v>
      </c>
      <c r="AT146" s="41">
        <v>0</v>
      </c>
      <c r="AU146" s="41">
        <v>0</v>
      </c>
      <c r="AV146" s="41">
        <v>0</v>
      </c>
      <c r="AW146" s="41">
        <v>0</v>
      </c>
      <c r="AX146" s="41">
        <v>0</v>
      </c>
      <c r="AY146" s="41">
        <v>0</v>
      </c>
      <c r="AZ146" s="41">
        <v>0</v>
      </c>
      <c r="BA146" s="41">
        <v>0</v>
      </c>
      <c r="BB146" s="41">
        <v>0</v>
      </c>
      <c r="BC146" s="41">
        <v>0</v>
      </c>
      <c r="BD146" s="41">
        <v>0</v>
      </c>
      <c r="BE146" s="41">
        <v>0</v>
      </c>
      <c r="BF146" s="41">
        <v>0</v>
      </c>
      <c r="BG146" s="41">
        <v>0</v>
      </c>
      <c r="BH146" s="41">
        <v>0</v>
      </c>
      <c r="BI146" s="41">
        <v>0</v>
      </c>
      <c r="BJ146" s="41">
        <v>0</v>
      </c>
      <c r="BK146" s="41">
        <v>0</v>
      </c>
      <c r="BL146" s="41">
        <v>0</v>
      </c>
      <c r="BM146" s="41">
        <v>0</v>
      </c>
      <c r="BN146" s="41">
        <v>0</v>
      </c>
      <c r="BO146" s="41">
        <v>0</v>
      </c>
      <c r="BP146" s="41">
        <v>0</v>
      </c>
      <c r="BQ146" s="41">
        <v>0</v>
      </c>
      <c r="BR146" s="41">
        <v>0</v>
      </c>
      <c r="BS146" s="41">
        <v>0</v>
      </c>
      <c r="BT146" s="41">
        <v>0</v>
      </c>
      <c r="BU146" s="41">
        <v>0</v>
      </c>
      <c r="BV146" s="41">
        <v>0</v>
      </c>
      <c r="BW146" s="41">
        <v>0</v>
      </c>
      <c r="BX146" s="41">
        <v>0</v>
      </c>
      <c r="BY146" s="41">
        <v>0</v>
      </c>
      <c r="BZ146" s="41">
        <v>0</v>
      </c>
      <c r="CA146" s="41">
        <v>0</v>
      </c>
      <c r="CB146" s="44"/>
      <c r="CC146" s="41">
        <v>0</v>
      </c>
      <c r="CD146" s="44"/>
    </row>
    <row r="147" spans="1:82">
      <c r="A147" s="41">
        <v>11</v>
      </c>
      <c r="B147" s="4" t="s">
        <v>56</v>
      </c>
      <c r="C147" s="41">
        <v>0</v>
      </c>
      <c r="D147" s="41">
        <v>0</v>
      </c>
      <c r="E147" s="41">
        <v>0</v>
      </c>
      <c r="F147" s="41">
        <v>0</v>
      </c>
      <c r="G147" s="41">
        <v>0</v>
      </c>
      <c r="H147" s="41">
        <v>0</v>
      </c>
      <c r="I147" s="41">
        <v>0</v>
      </c>
      <c r="J147" s="41">
        <v>0</v>
      </c>
      <c r="K147" s="41">
        <v>0</v>
      </c>
      <c r="L147" s="41">
        <v>0</v>
      </c>
      <c r="M147" s="41">
        <v>0</v>
      </c>
      <c r="N147" s="7">
        <v>0</v>
      </c>
      <c r="O147" s="2">
        <v>0</v>
      </c>
      <c r="R147">
        <v>0</v>
      </c>
      <c r="S147">
        <v>0</v>
      </c>
      <c r="V147" s="6"/>
      <c r="W147" s="6">
        <v>0</v>
      </c>
      <c r="X147" s="6">
        <v>0</v>
      </c>
      <c r="Y147" s="6"/>
      <c r="Z147" s="17"/>
      <c r="AA147" s="6"/>
      <c r="AB147" s="6"/>
      <c r="AC147" s="6"/>
      <c r="AD147" s="6"/>
      <c r="AE147" s="6"/>
      <c r="AF147" s="6">
        <v>0</v>
      </c>
      <c r="AG147" s="6"/>
      <c r="AH147" s="6"/>
      <c r="AI147" s="6"/>
      <c r="AJ147" s="6"/>
      <c r="AK147" s="21"/>
      <c r="AL147" s="2">
        <v>11</v>
      </c>
      <c r="AM147" s="2">
        <v>0</v>
      </c>
      <c r="AS147" s="41">
        <v>0</v>
      </c>
      <c r="AT147" s="41">
        <v>0</v>
      </c>
      <c r="AU147" s="41">
        <v>0</v>
      </c>
      <c r="AV147" s="41">
        <v>0</v>
      </c>
      <c r="AW147" s="41">
        <v>0</v>
      </c>
      <c r="AX147" s="41">
        <v>0</v>
      </c>
      <c r="AY147" s="41">
        <v>0</v>
      </c>
      <c r="AZ147" s="41">
        <v>0</v>
      </c>
      <c r="BA147" s="41">
        <v>0</v>
      </c>
      <c r="BB147" s="41">
        <v>0</v>
      </c>
      <c r="BC147" s="41">
        <v>0</v>
      </c>
      <c r="BD147" s="41">
        <v>0</v>
      </c>
      <c r="BE147" s="41">
        <v>0</v>
      </c>
      <c r="BF147" s="41">
        <v>0</v>
      </c>
      <c r="BG147" s="41">
        <v>0</v>
      </c>
      <c r="BH147" s="41">
        <v>0</v>
      </c>
      <c r="BI147" s="41">
        <v>0</v>
      </c>
      <c r="BJ147" s="41">
        <v>0</v>
      </c>
      <c r="BK147" s="41">
        <v>0</v>
      </c>
      <c r="BL147" s="41">
        <v>0</v>
      </c>
      <c r="BM147" s="41">
        <v>0</v>
      </c>
      <c r="BN147" s="41">
        <v>0</v>
      </c>
      <c r="BO147" s="41">
        <v>0</v>
      </c>
      <c r="BP147" s="41">
        <v>0</v>
      </c>
      <c r="BQ147" s="41">
        <v>0</v>
      </c>
      <c r="BR147" s="41">
        <v>0</v>
      </c>
      <c r="BS147" s="41">
        <v>0</v>
      </c>
      <c r="BT147" s="41">
        <v>0</v>
      </c>
      <c r="BU147" s="41">
        <v>0</v>
      </c>
      <c r="BV147" s="41">
        <v>0</v>
      </c>
      <c r="BW147" s="41">
        <v>0</v>
      </c>
      <c r="BX147" s="41">
        <v>0</v>
      </c>
      <c r="BY147" s="41">
        <v>0</v>
      </c>
      <c r="BZ147" s="41">
        <v>0</v>
      </c>
      <c r="CA147" s="41">
        <v>0</v>
      </c>
      <c r="CB147" s="44"/>
      <c r="CC147" s="41">
        <v>0</v>
      </c>
      <c r="CD147" s="44"/>
    </row>
    <row r="148" spans="1:82">
      <c r="A148" s="41">
        <v>12</v>
      </c>
      <c r="B148" s="4" t="s">
        <v>56</v>
      </c>
      <c r="C148" s="41">
        <v>0</v>
      </c>
      <c r="D148" s="41">
        <v>0</v>
      </c>
      <c r="E148" s="41">
        <v>0</v>
      </c>
      <c r="F148" s="41">
        <v>0</v>
      </c>
      <c r="G148" s="41">
        <v>0</v>
      </c>
      <c r="H148" s="41">
        <v>0</v>
      </c>
      <c r="I148" s="41">
        <v>0</v>
      </c>
      <c r="J148" s="41">
        <v>0</v>
      </c>
      <c r="K148" s="41">
        <v>0</v>
      </c>
      <c r="L148" s="41">
        <v>0</v>
      </c>
      <c r="M148" s="41">
        <v>0</v>
      </c>
      <c r="N148" s="44"/>
      <c r="O148" s="7">
        <v>0</v>
      </c>
      <c r="S148">
        <v>0</v>
      </c>
      <c r="T148">
        <v>0</v>
      </c>
      <c r="V148" s="6"/>
      <c r="W148" s="6"/>
      <c r="X148" s="6"/>
      <c r="Y148" s="6"/>
      <c r="Z148" s="17"/>
      <c r="AA148" s="6"/>
      <c r="AB148" s="6"/>
      <c r="AC148" s="6"/>
      <c r="AD148" s="6"/>
      <c r="AE148" s="6"/>
      <c r="AF148" s="6"/>
      <c r="AG148" s="6"/>
      <c r="AH148" s="6"/>
      <c r="AI148" s="6"/>
      <c r="AJ148" s="6"/>
      <c r="AK148" s="21"/>
      <c r="AL148" s="2">
        <v>12</v>
      </c>
      <c r="AM148" s="2">
        <v>0</v>
      </c>
      <c r="AS148" s="41">
        <v>0</v>
      </c>
      <c r="AT148" s="41">
        <v>0</v>
      </c>
      <c r="AU148" s="41">
        <v>0</v>
      </c>
      <c r="AV148" s="41">
        <v>0</v>
      </c>
      <c r="AW148" s="41">
        <v>0</v>
      </c>
      <c r="AX148" s="41">
        <v>0</v>
      </c>
      <c r="AY148" s="41">
        <v>0</v>
      </c>
      <c r="AZ148" s="41">
        <v>0</v>
      </c>
      <c r="BA148" s="41">
        <v>0</v>
      </c>
      <c r="BB148" s="41">
        <v>0</v>
      </c>
      <c r="BC148" s="41">
        <v>0</v>
      </c>
      <c r="BD148" s="41">
        <v>0</v>
      </c>
      <c r="BE148" s="41">
        <v>0</v>
      </c>
      <c r="BF148" s="41">
        <v>0</v>
      </c>
      <c r="BG148" s="41">
        <v>0</v>
      </c>
      <c r="BH148" s="41">
        <v>0</v>
      </c>
      <c r="BI148" s="41">
        <v>0</v>
      </c>
      <c r="BJ148" s="41">
        <v>0</v>
      </c>
      <c r="BK148" s="41">
        <v>0</v>
      </c>
      <c r="BL148" s="41">
        <v>0</v>
      </c>
      <c r="BM148" s="41">
        <v>0</v>
      </c>
      <c r="BN148" s="41">
        <v>0</v>
      </c>
      <c r="BO148" s="41">
        <v>0</v>
      </c>
      <c r="BP148" s="41">
        <v>0</v>
      </c>
      <c r="BQ148" s="41">
        <v>0</v>
      </c>
      <c r="BR148" s="41">
        <v>0</v>
      </c>
      <c r="BS148" s="41">
        <v>0</v>
      </c>
      <c r="BT148" s="41">
        <v>0</v>
      </c>
      <c r="BU148" s="41">
        <v>0</v>
      </c>
      <c r="BV148" s="41">
        <v>0</v>
      </c>
      <c r="BW148" s="41">
        <v>0</v>
      </c>
      <c r="BX148" s="41">
        <v>0</v>
      </c>
      <c r="BY148" s="41">
        <v>0</v>
      </c>
      <c r="BZ148" s="41">
        <v>0</v>
      </c>
      <c r="CA148" s="41">
        <v>0</v>
      </c>
      <c r="CB148" s="44"/>
      <c r="CC148" s="41">
        <v>0</v>
      </c>
      <c r="CD148" s="44"/>
    </row>
    <row r="149" spans="1:82">
      <c r="A149" s="41">
        <v>13</v>
      </c>
      <c r="B149" s="4" t="s">
        <v>56</v>
      </c>
      <c r="C149" s="41">
        <v>0</v>
      </c>
      <c r="D149" s="41">
        <v>0</v>
      </c>
      <c r="E149" s="41">
        <v>0</v>
      </c>
      <c r="F149" s="41">
        <v>0</v>
      </c>
      <c r="G149" s="41">
        <v>0</v>
      </c>
      <c r="H149" s="41">
        <v>0</v>
      </c>
      <c r="I149" s="41">
        <v>0</v>
      </c>
      <c r="J149" s="41">
        <v>0</v>
      </c>
      <c r="K149" s="41">
        <v>0</v>
      </c>
      <c r="L149" s="41">
        <v>0</v>
      </c>
      <c r="M149" s="41">
        <v>0</v>
      </c>
      <c r="N149" s="41">
        <v>0</v>
      </c>
      <c r="O149" s="44"/>
      <c r="P149" s="7">
        <v>0</v>
      </c>
      <c r="T149">
        <v>0</v>
      </c>
      <c r="U149">
        <v>0</v>
      </c>
      <c r="V149" s="6"/>
      <c r="W149" s="6"/>
      <c r="X149" s="6"/>
      <c r="Y149" s="6"/>
      <c r="Z149" s="17"/>
      <c r="AA149" s="6">
        <v>0</v>
      </c>
      <c r="AB149" s="6"/>
      <c r="AC149" s="6"/>
      <c r="AD149" s="6"/>
      <c r="AE149" s="6"/>
      <c r="AF149" s="6"/>
      <c r="AG149" s="6"/>
      <c r="AH149" s="6"/>
      <c r="AI149" s="6"/>
      <c r="AJ149" s="6"/>
      <c r="AK149" s="21"/>
      <c r="AL149" s="2">
        <v>13</v>
      </c>
      <c r="AM149" s="2">
        <v>0</v>
      </c>
      <c r="AS149" s="41">
        <v>0</v>
      </c>
      <c r="AT149" s="41">
        <v>0</v>
      </c>
      <c r="AU149" s="41">
        <v>0</v>
      </c>
      <c r="AV149" s="41">
        <v>0</v>
      </c>
      <c r="AW149" s="41">
        <v>0</v>
      </c>
      <c r="AX149" s="41">
        <v>0</v>
      </c>
      <c r="AY149" s="41">
        <v>0</v>
      </c>
      <c r="AZ149" s="41">
        <v>0</v>
      </c>
      <c r="BA149" s="41">
        <v>0</v>
      </c>
      <c r="BB149" s="41">
        <v>0</v>
      </c>
      <c r="BC149" s="41">
        <v>0</v>
      </c>
      <c r="BD149" s="41">
        <v>0</v>
      </c>
      <c r="BE149" s="41">
        <v>0</v>
      </c>
      <c r="BF149" s="41">
        <v>0</v>
      </c>
      <c r="BG149" s="41">
        <v>0</v>
      </c>
      <c r="BH149" s="41">
        <v>0</v>
      </c>
      <c r="BI149" s="41">
        <v>0</v>
      </c>
      <c r="BJ149" s="41">
        <v>0</v>
      </c>
      <c r="BK149" s="41">
        <v>0</v>
      </c>
      <c r="BL149" s="41">
        <v>0</v>
      </c>
      <c r="BM149" s="41">
        <v>0</v>
      </c>
      <c r="BN149" s="41">
        <v>0</v>
      </c>
      <c r="BO149" s="41">
        <v>0</v>
      </c>
      <c r="BP149" s="41">
        <v>0</v>
      </c>
      <c r="BQ149" s="41">
        <v>0</v>
      </c>
      <c r="BR149" s="41">
        <v>0</v>
      </c>
      <c r="BS149" s="41">
        <v>0</v>
      </c>
      <c r="BT149" s="41">
        <v>0</v>
      </c>
      <c r="BU149" s="41">
        <v>0</v>
      </c>
      <c r="BV149" s="41">
        <v>0</v>
      </c>
      <c r="BW149" s="41">
        <v>0</v>
      </c>
      <c r="BX149" s="41">
        <v>0</v>
      </c>
      <c r="BY149" s="41">
        <v>0</v>
      </c>
      <c r="BZ149" s="41">
        <v>0</v>
      </c>
      <c r="CA149" s="41">
        <v>0</v>
      </c>
      <c r="CB149" s="44"/>
      <c r="CC149" s="41">
        <v>0</v>
      </c>
      <c r="CD149" s="44"/>
    </row>
    <row r="150" spans="1:82">
      <c r="A150" s="41">
        <v>14</v>
      </c>
      <c r="B150" s="4" t="s">
        <v>56</v>
      </c>
      <c r="C150" s="41">
        <v>0</v>
      </c>
      <c r="D150" s="41">
        <v>0</v>
      </c>
      <c r="E150" s="41">
        <v>0</v>
      </c>
      <c r="F150" s="41">
        <v>0</v>
      </c>
      <c r="G150" s="41">
        <v>0</v>
      </c>
      <c r="H150" s="41">
        <v>0</v>
      </c>
      <c r="I150" s="41">
        <v>0</v>
      </c>
      <c r="J150" s="41">
        <v>0</v>
      </c>
      <c r="K150" s="41">
        <v>0</v>
      </c>
      <c r="L150" s="41">
        <v>0</v>
      </c>
      <c r="M150" s="41">
        <v>0</v>
      </c>
      <c r="N150" s="41">
        <v>0</v>
      </c>
      <c r="O150" s="41">
        <v>0</v>
      </c>
      <c r="P150" s="44"/>
      <c r="Q150" s="7">
        <v>0</v>
      </c>
      <c r="U150">
        <v>0</v>
      </c>
      <c r="V150" s="6">
        <v>0</v>
      </c>
      <c r="W150" s="6"/>
      <c r="X150" s="6"/>
      <c r="Y150" s="6"/>
      <c r="Z150" s="17"/>
      <c r="AA150" s="6"/>
      <c r="AB150" s="6">
        <v>0</v>
      </c>
      <c r="AC150" s="6"/>
      <c r="AD150" s="6"/>
      <c r="AE150" s="6"/>
      <c r="AF150" s="6"/>
      <c r="AG150" s="6"/>
      <c r="AH150" s="6"/>
      <c r="AI150" s="6"/>
      <c r="AJ150" s="6"/>
      <c r="AK150" s="21"/>
      <c r="AL150" s="2">
        <v>14</v>
      </c>
      <c r="AM150" s="2">
        <v>0</v>
      </c>
      <c r="AS150" s="41">
        <v>0</v>
      </c>
      <c r="AT150" s="41">
        <v>0</v>
      </c>
      <c r="AU150" s="41">
        <v>0</v>
      </c>
      <c r="AV150" s="41">
        <v>0</v>
      </c>
      <c r="AW150" s="41">
        <v>0</v>
      </c>
      <c r="AX150" s="41">
        <v>0</v>
      </c>
      <c r="AY150" s="41">
        <v>0</v>
      </c>
      <c r="AZ150" s="41">
        <v>0</v>
      </c>
      <c r="BA150" s="41">
        <v>0</v>
      </c>
      <c r="BB150" s="41">
        <v>0</v>
      </c>
      <c r="BC150" s="41">
        <v>0</v>
      </c>
      <c r="BD150" s="41">
        <v>0</v>
      </c>
      <c r="BE150" s="41">
        <v>0</v>
      </c>
      <c r="BF150" s="41">
        <v>0</v>
      </c>
      <c r="BG150" s="41">
        <v>0</v>
      </c>
      <c r="BH150" s="41">
        <v>0</v>
      </c>
      <c r="BI150" s="41">
        <v>0</v>
      </c>
      <c r="BJ150" s="41">
        <v>0</v>
      </c>
      <c r="BK150" s="41">
        <v>0</v>
      </c>
      <c r="BL150" s="41">
        <v>0</v>
      </c>
      <c r="BM150" s="41">
        <v>0</v>
      </c>
      <c r="BN150" s="41">
        <v>0</v>
      </c>
      <c r="BO150" s="41">
        <v>0</v>
      </c>
      <c r="BP150" s="41">
        <v>0</v>
      </c>
      <c r="BQ150" s="41">
        <v>0</v>
      </c>
      <c r="BR150" s="41">
        <v>0</v>
      </c>
      <c r="BS150" s="41">
        <v>0</v>
      </c>
      <c r="BT150" s="41">
        <v>0</v>
      </c>
      <c r="BU150" s="41">
        <v>0</v>
      </c>
      <c r="BV150" s="41">
        <v>0</v>
      </c>
      <c r="BW150" s="41">
        <v>0</v>
      </c>
      <c r="BX150" s="41">
        <v>0</v>
      </c>
      <c r="BY150" s="41">
        <v>0</v>
      </c>
      <c r="BZ150" s="41">
        <v>0</v>
      </c>
      <c r="CA150" s="41">
        <v>0</v>
      </c>
      <c r="CB150" s="44"/>
      <c r="CC150" s="41">
        <v>0</v>
      </c>
      <c r="CD150" s="44"/>
    </row>
    <row r="151" spans="1:82">
      <c r="A151" s="41">
        <v>15</v>
      </c>
      <c r="B151" s="4" t="s">
        <v>56</v>
      </c>
      <c r="C151" s="41">
        <v>0</v>
      </c>
      <c r="D151" s="41">
        <v>0</v>
      </c>
      <c r="E151" s="41">
        <v>0</v>
      </c>
      <c r="F151" s="41">
        <v>0</v>
      </c>
      <c r="G151" s="41">
        <v>0</v>
      </c>
      <c r="H151" s="41">
        <v>0</v>
      </c>
      <c r="I151" s="41">
        <v>0</v>
      </c>
      <c r="J151" s="41">
        <v>0</v>
      </c>
      <c r="K151" s="41">
        <v>0</v>
      </c>
      <c r="L151" s="41">
        <v>0</v>
      </c>
      <c r="M151" s="41">
        <v>0</v>
      </c>
      <c r="N151" s="41">
        <v>0</v>
      </c>
      <c r="O151" s="41">
        <v>0</v>
      </c>
      <c r="P151" s="41">
        <v>0</v>
      </c>
      <c r="Q151" s="44"/>
      <c r="R151" s="7">
        <v>0</v>
      </c>
      <c r="V151" s="6">
        <v>0</v>
      </c>
      <c r="W151" s="6">
        <v>0</v>
      </c>
      <c r="X151" s="6"/>
      <c r="Y151" s="6"/>
      <c r="Z151" s="17"/>
      <c r="AA151" s="6">
        <v>0</v>
      </c>
      <c r="AB151" s="6"/>
      <c r="AC151" s="6">
        <v>0</v>
      </c>
      <c r="AD151" s="6"/>
      <c r="AE151" s="6">
        <v>0</v>
      </c>
      <c r="AF151" s="6">
        <v>0</v>
      </c>
      <c r="AG151" s="6"/>
      <c r="AH151" s="6"/>
      <c r="AI151" s="6"/>
      <c r="AJ151" s="6"/>
      <c r="AK151" s="21"/>
      <c r="AL151" s="2">
        <v>15</v>
      </c>
      <c r="AM151" s="2">
        <v>0</v>
      </c>
      <c r="AS151" s="41">
        <v>0</v>
      </c>
      <c r="AT151" s="41">
        <v>0</v>
      </c>
      <c r="AU151" s="41">
        <v>0</v>
      </c>
      <c r="AV151" s="41">
        <v>0</v>
      </c>
      <c r="AW151" s="41">
        <v>0</v>
      </c>
      <c r="AX151" s="41">
        <v>0</v>
      </c>
      <c r="AY151" s="41">
        <v>0</v>
      </c>
      <c r="AZ151" s="41">
        <v>0</v>
      </c>
      <c r="BA151" s="41">
        <v>0</v>
      </c>
      <c r="BB151" s="41">
        <v>0</v>
      </c>
      <c r="BC151" s="41">
        <v>0</v>
      </c>
      <c r="BD151" s="41">
        <v>0</v>
      </c>
      <c r="BE151" s="41">
        <v>0</v>
      </c>
      <c r="BF151" s="41">
        <v>0</v>
      </c>
      <c r="BG151" s="41">
        <v>0</v>
      </c>
      <c r="BH151" s="41">
        <v>0</v>
      </c>
      <c r="BI151" s="41">
        <v>0</v>
      </c>
      <c r="BJ151" s="41">
        <v>0</v>
      </c>
      <c r="BK151" s="41">
        <v>0</v>
      </c>
      <c r="BL151" s="41">
        <v>0</v>
      </c>
      <c r="BM151" s="41">
        <v>0</v>
      </c>
      <c r="BN151" s="41">
        <v>0</v>
      </c>
      <c r="BO151" s="41">
        <v>0</v>
      </c>
      <c r="BP151" s="41">
        <v>0</v>
      </c>
      <c r="BQ151" s="41">
        <v>0</v>
      </c>
      <c r="BR151" s="41">
        <v>0</v>
      </c>
      <c r="BS151" s="41">
        <v>0</v>
      </c>
      <c r="BT151" s="41">
        <v>0</v>
      </c>
      <c r="BU151" s="41">
        <v>0</v>
      </c>
      <c r="BV151" s="41">
        <v>0</v>
      </c>
      <c r="BW151" s="41">
        <v>0</v>
      </c>
      <c r="BX151" s="41">
        <v>0</v>
      </c>
      <c r="BY151" s="41">
        <v>0</v>
      </c>
      <c r="BZ151" s="41">
        <v>0</v>
      </c>
      <c r="CA151" s="41">
        <v>0</v>
      </c>
      <c r="CB151" s="44"/>
      <c r="CC151" s="41">
        <v>0</v>
      </c>
      <c r="CD151" s="44"/>
    </row>
    <row r="152" spans="1:82">
      <c r="A152" s="41">
        <v>16</v>
      </c>
      <c r="B152" s="4" t="s">
        <v>56</v>
      </c>
      <c r="C152" s="41">
        <v>0</v>
      </c>
      <c r="D152" s="41">
        <v>0</v>
      </c>
      <c r="E152" s="41">
        <v>0</v>
      </c>
      <c r="F152" s="41">
        <v>0</v>
      </c>
      <c r="G152" s="41">
        <v>0</v>
      </c>
      <c r="H152" s="41">
        <v>0</v>
      </c>
      <c r="I152" s="41">
        <v>0</v>
      </c>
      <c r="J152" s="41">
        <v>0</v>
      </c>
      <c r="K152" s="41">
        <v>0</v>
      </c>
      <c r="L152" s="41">
        <v>0</v>
      </c>
      <c r="M152" s="41">
        <v>0</v>
      </c>
      <c r="N152" s="41">
        <v>0</v>
      </c>
      <c r="O152" s="41">
        <v>0</v>
      </c>
      <c r="P152" s="41">
        <v>0</v>
      </c>
      <c r="Q152" s="41">
        <v>0</v>
      </c>
      <c r="R152" s="44"/>
      <c r="S152" s="7">
        <v>0</v>
      </c>
      <c r="V152" s="6"/>
      <c r="W152" s="6"/>
      <c r="X152" s="6">
        <v>0</v>
      </c>
      <c r="Y152" s="6">
        <v>0</v>
      </c>
      <c r="Z152" s="17"/>
      <c r="AA152" s="6">
        <v>0</v>
      </c>
      <c r="AB152" s="6"/>
      <c r="AC152" s="6"/>
      <c r="AD152" s="6"/>
      <c r="AE152" s="6"/>
      <c r="AF152" s="6"/>
      <c r="AG152" s="6">
        <v>0</v>
      </c>
      <c r="AH152" s="6"/>
      <c r="AI152" s="6"/>
      <c r="AJ152" s="6"/>
      <c r="AK152" s="21"/>
      <c r="AL152" s="2">
        <v>16</v>
      </c>
      <c r="AM152" s="2">
        <v>0</v>
      </c>
      <c r="AS152" s="41">
        <v>0</v>
      </c>
      <c r="AT152" s="41">
        <v>0</v>
      </c>
      <c r="AU152" s="41">
        <v>0</v>
      </c>
      <c r="AV152" s="41">
        <v>0</v>
      </c>
      <c r="AW152" s="41">
        <v>0</v>
      </c>
      <c r="AX152" s="41">
        <v>0</v>
      </c>
      <c r="AY152" s="41">
        <v>0</v>
      </c>
      <c r="AZ152" s="41">
        <v>0</v>
      </c>
      <c r="BA152" s="41">
        <v>0</v>
      </c>
      <c r="BB152" s="41">
        <v>0</v>
      </c>
      <c r="BC152" s="41">
        <v>0</v>
      </c>
      <c r="BD152" s="41">
        <v>0</v>
      </c>
      <c r="BE152" s="41">
        <v>0</v>
      </c>
      <c r="BF152" s="41">
        <v>0</v>
      </c>
      <c r="BG152" s="41">
        <v>0</v>
      </c>
      <c r="BH152" s="41">
        <v>0</v>
      </c>
      <c r="BI152" s="41">
        <v>0</v>
      </c>
      <c r="BJ152" s="41">
        <v>0</v>
      </c>
      <c r="BK152" s="41">
        <v>0</v>
      </c>
      <c r="BL152" s="41">
        <v>0</v>
      </c>
      <c r="BM152" s="41">
        <v>0</v>
      </c>
      <c r="BN152" s="41">
        <v>0</v>
      </c>
      <c r="BO152" s="41">
        <v>0</v>
      </c>
      <c r="BP152" s="41">
        <v>0</v>
      </c>
      <c r="BQ152" s="41">
        <v>0</v>
      </c>
      <c r="BR152" s="41">
        <v>0</v>
      </c>
      <c r="BS152" s="41">
        <v>0</v>
      </c>
      <c r="BT152" s="41">
        <v>0</v>
      </c>
      <c r="BU152" s="41">
        <v>0</v>
      </c>
      <c r="BV152" s="41">
        <v>0</v>
      </c>
      <c r="BW152" s="41">
        <v>0</v>
      </c>
      <c r="BX152" s="41">
        <v>0</v>
      </c>
      <c r="BY152" s="41">
        <v>0</v>
      </c>
      <c r="BZ152" s="41">
        <v>0</v>
      </c>
      <c r="CA152" s="41">
        <v>0</v>
      </c>
      <c r="CB152" s="44"/>
      <c r="CC152" s="41">
        <v>0</v>
      </c>
      <c r="CD152" s="44"/>
    </row>
    <row r="153" spans="1:82">
      <c r="A153" s="41">
        <v>17</v>
      </c>
      <c r="B153" s="4" t="s">
        <v>56</v>
      </c>
      <c r="C153" s="41">
        <v>0</v>
      </c>
      <c r="D153" s="41">
        <v>0</v>
      </c>
      <c r="E153" s="41">
        <v>0</v>
      </c>
      <c r="F153" s="41">
        <v>0</v>
      </c>
      <c r="G153" s="41">
        <v>0</v>
      </c>
      <c r="H153" s="41">
        <v>0</v>
      </c>
      <c r="I153" s="41">
        <v>0</v>
      </c>
      <c r="J153" s="41">
        <v>0</v>
      </c>
      <c r="K153" s="41">
        <v>0</v>
      </c>
      <c r="L153" s="41">
        <v>0</v>
      </c>
      <c r="M153" s="41">
        <v>0</v>
      </c>
      <c r="N153" s="41">
        <v>0</v>
      </c>
      <c r="O153" s="41">
        <v>0</v>
      </c>
      <c r="P153" s="41">
        <v>0</v>
      </c>
      <c r="Q153" s="41">
        <v>0</v>
      </c>
      <c r="R153" s="41">
        <v>0</v>
      </c>
      <c r="S153" s="44"/>
      <c r="T153" s="7">
        <v>0</v>
      </c>
      <c r="V153" s="6"/>
      <c r="W153" s="6"/>
      <c r="X153" s="6"/>
      <c r="Y153" s="6">
        <v>0</v>
      </c>
      <c r="Z153" s="17">
        <v>0</v>
      </c>
      <c r="AA153" s="6"/>
      <c r="AB153" s="6">
        <v>0</v>
      </c>
      <c r="AC153" s="6"/>
      <c r="AD153" s="6"/>
      <c r="AE153" s="6">
        <v>0</v>
      </c>
      <c r="AF153" s="6"/>
      <c r="AG153" s="6"/>
      <c r="AH153" s="6"/>
      <c r="AI153" s="6"/>
      <c r="AJ153" s="6"/>
      <c r="AK153" s="21"/>
      <c r="AL153" s="2">
        <v>17</v>
      </c>
      <c r="AM153" s="2">
        <v>0</v>
      </c>
      <c r="AS153" s="41">
        <v>0</v>
      </c>
      <c r="AT153" s="41">
        <v>0</v>
      </c>
      <c r="AU153" s="41">
        <v>0</v>
      </c>
      <c r="AV153" s="41">
        <v>0</v>
      </c>
      <c r="AW153" s="41">
        <v>0</v>
      </c>
      <c r="AX153" s="41">
        <v>0</v>
      </c>
      <c r="AY153" s="41">
        <v>0</v>
      </c>
      <c r="AZ153" s="41">
        <v>0</v>
      </c>
      <c r="BA153" s="41">
        <v>0</v>
      </c>
      <c r="BB153" s="41">
        <v>0</v>
      </c>
      <c r="BC153" s="41">
        <v>0</v>
      </c>
      <c r="BD153" s="41">
        <v>0</v>
      </c>
      <c r="BE153" s="41">
        <v>0</v>
      </c>
      <c r="BF153" s="41">
        <v>0</v>
      </c>
      <c r="BG153" s="41">
        <v>0</v>
      </c>
      <c r="BH153" s="41">
        <v>0</v>
      </c>
      <c r="BI153" s="41">
        <v>0</v>
      </c>
      <c r="BJ153" s="41">
        <v>0</v>
      </c>
      <c r="BK153" s="41">
        <v>0</v>
      </c>
      <c r="BL153" s="41">
        <v>0</v>
      </c>
      <c r="BM153" s="41">
        <v>0</v>
      </c>
      <c r="BN153" s="41">
        <v>0</v>
      </c>
      <c r="BO153" s="41">
        <v>0</v>
      </c>
      <c r="BP153" s="41">
        <v>0</v>
      </c>
      <c r="BQ153" s="41">
        <v>0</v>
      </c>
      <c r="BR153" s="41">
        <v>0</v>
      </c>
      <c r="BS153" s="41">
        <v>0</v>
      </c>
      <c r="BT153" s="41">
        <v>0</v>
      </c>
      <c r="BU153" s="41">
        <v>0</v>
      </c>
      <c r="BV153" s="41">
        <v>0</v>
      </c>
      <c r="BW153" s="41">
        <v>0</v>
      </c>
      <c r="BX153" s="41">
        <v>0</v>
      </c>
      <c r="BY153" s="41">
        <v>0</v>
      </c>
      <c r="BZ153" s="41">
        <v>0</v>
      </c>
      <c r="CA153" s="41">
        <v>0</v>
      </c>
      <c r="CB153" s="44"/>
      <c r="CC153" s="41">
        <v>0</v>
      </c>
      <c r="CD153" s="44"/>
    </row>
    <row r="154" spans="1:82">
      <c r="A154" s="41">
        <v>18</v>
      </c>
      <c r="B154" s="4" t="s">
        <v>56</v>
      </c>
      <c r="C154" s="41">
        <v>0</v>
      </c>
      <c r="D154" s="41">
        <v>0</v>
      </c>
      <c r="E154" s="41">
        <v>0</v>
      </c>
      <c r="F154" s="41">
        <v>0</v>
      </c>
      <c r="G154" s="41">
        <v>0</v>
      </c>
      <c r="H154" s="41">
        <v>0</v>
      </c>
      <c r="I154" s="41">
        <v>0</v>
      </c>
      <c r="J154" s="41">
        <v>0</v>
      </c>
      <c r="K154" s="41">
        <v>0</v>
      </c>
      <c r="L154" s="41">
        <v>0</v>
      </c>
      <c r="M154" s="41">
        <v>0</v>
      </c>
      <c r="N154" s="41">
        <v>0</v>
      </c>
      <c r="O154" s="41">
        <v>0</v>
      </c>
      <c r="P154" s="41">
        <v>0</v>
      </c>
      <c r="Q154" s="41">
        <v>0</v>
      </c>
      <c r="R154" s="41">
        <v>0</v>
      </c>
      <c r="S154" s="41">
        <v>0</v>
      </c>
      <c r="T154" s="44"/>
      <c r="U154" s="7">
        <v>0</v>
      </c>
      <c r="V154" s="6"/>
      <c r="W154" s="6"/>
      <c r="X154" s="6"/>
      <c r="Y154" s="6"/>
      <c r="Z154" s="17">
        <v>0</v>
      </c>
      <c r="AA154" s="6">
        <v>0</v>
      </c>
      <c r="AB154" s="6"/>
      <c r="AC154" s="6"/>
      <c r="AD154" s="6"/>
      <c r="AE154" s="6"/>
      <c r="AF154" s="6">
        <v>0</v>
      </c>
      <c r="AG154" s="6"/>
      <c r="AH154" s="6"/>
      <c r="AI154" s="6"/>
      <c r="AJ154" s="6"/>
      <c r="AK154" s="21"/>
      <c r="AL154" s="2">
        <v>18</v>
      </c>
      <c r="AM154" s="2">
        <v>0</v>
      </c>
      <c r="AS154" s="41">
        <v>0</v>
      </c>
      <c r="AT154" s="41">
        <v>0</v>
      </c>
      <c r="AU154" s="41">
        <v>0</v>
      </c>
      <c r="AV154" s="41">
        <v>0</v>
      </c>
      <c r="AW154" s="41">
        <v>0</v>
      </c>
      <c r="AX154" s="41">
        <v>0</v>
      </c>
      <c r="AY154" s="41">
        <v>0</v>
      </c>
      <c r="AZ154" s="41">
        <v>0</v>
      </c>
      <c r="BA154" s="41">
        <v>0</v>
      </c>
      <c r="BB154" s="41">
        <v>0</v>
      </c>
      <c r="BC154" s="41">
        <v>0</v>
      </c>
      <c r="BD154" s="41">
        <v>0</v>
      </c>
      <c r="BE154" s="41">
        <v>0</v>
      </c>
      <c r="BF154" s="41">
        <v>0</v>
      </c>
      <c r="BG154" s="41">
        <v>0</v>
      </c>
      <c r="BH154" s="41">
        <v>0</v>
      </c>
      <c r="BI154" s="41">
        <v>0</v>
      </c>
      <c r="BJ154" s="41">
        <v>0</v>
      </c>
      <c r="BK154" s="41">
        <v>0</v>
      </c>
      <c r="BL154" s="41">
        <v>0</v>
      </c>
      <c r="BM154" s="41">
        <v>0</v>
      </c>
      <c r="BN154" s="41">
        <v>0</v>
      </c>
      <c r="BO154" s="41">
        <v>0</v>
      </c>
      <c r="BP154" s="41">
        <v>0</v>
      </c>
      <c r="BQ154" s="41">
        <v>0</v>
      </c>
      <c r="BR154" s="41">
        <v>0</v>
      </c>
      <c r="BS154" s="41">
        <v>0</v>
      </c>
      <c r="BT154" s="41">
        <v>0</v>
      </c>
      <c r="BU154" s="41">
        <v>0</v>
      </c>
      <c r="BV154" s="41">
        <v>0</v>
      </c>
      <c r="BW154" s="41">
        <v>0</v>
      </c>
      <c r="BX154" s="41">
        <v>0</v>
      </c>
      <c r="BY154" s="41">
        <v>0</v>
      </c>
      <c r="BZ154" s="41">
        <v>0</v>
      </c>
      <c r="CA154" s="41">
        <v>0</v>
      </c>
      <c r="CB154" s="44"/>
      <c r="CC154" s="41">
        <v>0</v>
      </c>
      <c r="CD154" s="44"/>
    </row>
    <row r="155" spans="1:82">
      <c r="A155" s="41">
        <v>19</v>
      </c>
      <c r="B155" s="4" t="s">
        <v>56</v>
      </c>
      <c r="C155" s="41">
        <v>0</v>
      </c>
      <c r="D155" s="41">
        <v>0</v>
      </c>
      <c r="E155" s="41">
        <v>0</v>
      </c>
      <c r="F155" s="41">
        <v>0</v>
      </c>
      <c r="G155" s="41">
        <v>0</v>
      </c>
      <c r="H155" s="41">
        <v>0</v>
      </c>
      <c r="I155" s="41">
        <v>0</v>
      </c>
      <c r="J155" s="41">
        <v>0</v>
      </c>
      <c r="K155" s="41">
        <v>0</v>
      </c>
      <c r="L155" s="41">
        <v>0</v>
      </c>
      <c r="M155" s="41">
        <v>0</v>
      </c>
      <c r="N155" s="41">
        <v>0</v>
      </c>
      <c r="O155" s="41">
        <v>0</v>
      </c>
      <c r="P155" s="41">
        <v>0</v>
      </c>
      <c r="Q155" s="41">
        <v>0</v>
      </c>
      <c r="R155" s="41">
        <v>0</v>
      </c>
      <c r="S155" s="41">
        <v>0</v>
      </c>
      <c r="T155" s="41">
        <v>0</v>
      </c>
      <c r="U155" s="44"/>
      <c r="V155" s="23">
        <v>0</v>
      </c>
      <c r="W155" s="6"/>
      <c r="X155" s="6"/>
      <c r="Y155" s="6"/>
      <c r="Z155" s="17"/>
      <c r="AA155" s="6">
        <v>0</v>
      </c>
      <c r="AB155" s="6">
        <v>0</v>
      </c>
      <c r="AC155" s="6"/>
      <c r="AD155" s="6"/>
      <c r="AE155" s="6"/>
      <c r="AF155" s="6">
        <v>0</v>
      </c>
      <c r="AG155" s="6"/>
      <c r="AH155" s="6"/>
      <c r="AI155" s="6"/>
      <c r="AJ155" s="6"/>
      <c r="AK155" s="21"/>
      <c r="AL155" s="2">
        <v>19</v>
      </c>
      <c r="AM155" s="2">
        <v>0</v>
      </c>
      <c r="AS155" s="41">
        <v>0</v>
      </c>
      <c r="AT155" s="41">
        <v>0</v>
      </c>
      <c r="AU155" s="41">
        <v>0</v>
      </c>
      <c r="AV155" s="41">
        <v>0</v>
      </c>
      <c r="AW155" s="41">
        <v>0</v>
      </c>
      <c r="AX155" s="41">
        <v>0</v>
      </c>
      <c r="AY155" s="41">
        <v>0</v>
      </c>
      <c r="AZ155" s="41">
        <v>0</v>
      </c>
      <c r="BA155" s="41">
        <v>0</v>
      </c>
      <c r="BB155" s="41">
        <v>0</v>
      </c>
      <c r="BC155" s="41">
        <v>0</v>
      </c>
      <c r="BD155" s="41">
        <v>0</v>
      </c>
      <c r="BE155" s="41">
        <v>0</v>
      </c>
      <c r="BF155" s="41">
        <v>0</v>
      </c>
      <c r="BG155" s="41">
        <v>0</v>
      </c>
      <c r="BH155" s="41">
        <v>0</v>
      </c>
      <c r="BI155" s="41">
        <v>0</v>
      </c>
      <c r="BJ155" s="41">
        <v>0</v>
      </c>
      <c r="BK155" s="41">
        <v>0</v>
      </c>
      <c r="BL155" s="41">
        <v>0</v>
      </c>
      <c r="BM155" s="41">
        <v>0</v>
      </c>
      <c r="BN155" s="41">
        <v>0</v>
      </c>
      <c r="BO155" s="41">
        <v>0</v>
      </c>
      <c r="BP155" s="41">
        <v>0</v>
      </c>
      <c r="BQ155" s="41">
        <v>0</v>
      </c>
      <c r="BR155" s="41">
        <v>0</v>
      </c>
      <c r="BS155" s="41">
        <v>0</v>
      </c>
      <c r="BT155" s="41">
        <v>0</v>
      </c>
      <c r="BU155" s="41">
        <v>0</v>
      </c>
      <c r="BV155" s="41">
        <v>0</v>
      </c>
      <c r="BW155" s="41">
        <v>0</v>
      </c>
      <c r="BX155" s="41">
        <v>0</v>
      </c>
      <c r="BY155" s="41">
        <v>0</v>
      </c>
      <c r="BZ155" s="41">
        <v>0</v>
      </c>
      <c r="CA155" s="41">
        <v>0</v>
      </c>
      <c r="CB155" s="44"/>
      <c r="CC155" s="41">
        <v>0</v>
      </c>
      <c r="CD155" s="44"/>
    </row>
    <row r="156" spans="1:82">
      <c r="A156" s="41">
        <v>20</v>
      </c>
      <c r="B156" s="4" t="s">
        <v>56</v>
      </c>
      <c r="C156" s="41">
        <v>0</v>
      </c>
      <c r="D156" s="41">
        <v>0</v>
      </c>
      <c r="E156" s="41">
        <v>0</v>
      </c>
      <c r="F156" s="41">
        <v>0</v>
      </c>
      <c r="G156" s="41">
        <v>0</v>
      </c>
      <c r="H156" s="41">
        <v>0</v>
      </c>
      <c r="I156" s="41">
        <v>0</v>
      </c>
      <c r="J156" s="41">
        <v>0</v>
      </c>
      <c r="K156" s="41">
        <v>0</v>
      </c>
      <c r="L156" s="41">
        <v>0</v>
      </c>
      <c r="M156" s="41">
        <v>0</v>
      </c>
      <c r="N156" s="41">
        <v>0</v>
      </c>
      <c r="O156" s="41">
        <v>0</v>
      </c>
      <c r="P156" s="41">
        <v>0</v>
      </c>
      <c r="Q156" s="41">
        <v>0</v>
      </c>
      <c r="R156" s="41">
        <v>0</v>
      </c>
      <c r="S156" s="41">
        <v>0</v>
      </c>
      <c r="T156" s="41">
        <v>0</v>
      </c>
      <c r="U156" s="41">
        <v>0</v>
      </c>
      <c r="V156" s="41"/>
      <c r="W156" s="23">
        <v>0</v>
      </c>
      <c r="Z156" s="17"/>
      <c r="AB156">
        <v>0</v>
      </c>
      <c r="AC156">
        <v>0</v>
      </c>
      <c r="AD156">
        <v>0</v>
      </c>
      <c r="AH156">
        <v>0</v>
      </c>
      <c r="AJ156">
        <v>0</v>
      </c>
      <c r="AK156" s="21"/>
      <c r="AL156" s="2">
        <v>20</v>
      </c>
      <c r="AM156" s="2">
        <v>0</v>
      </c>
      <c r="AS156" s="41">
        <v>0</v>
      </c>
      <c r="AT156" s="41">
        <v>0</v>
      </c>
      <c r="AU156" s="41">
        <v>0</v>
      </c>
      <c r="AV156" s="41">
        <v>0</v>
      </c>
      <c r="AW156" s="41">
        <v>0</v>
      </c>
      <c r="AX156" s="41">
        <v>0</v>
      </c>
      <c r="AY156" s="41">
        <v>0</v>
      </c>
      <c r="AZ156" s="41">
        <v>0</v>
      </c>
      <c r="BA156" s="41">
        <v>0</v>
      </c>
      <c r="BB156" s="41">
        <v>0</v>
      </c>
      <c r="BC156" s="41">
        <v>0</v>
      </c>
      <c r="BD156" s="41">
        <v>0</v>
      </c>
      <c r="BE156" s="41">
        <v>0</v>
      </c>
      <c r="BF156" s="41">
        <v>0</v>
      </c>
      <c r="BG156" s="41">
        <v>0</v>
      </c>
      <c r="BH156" s="41">
        <v>0</v>
      </c>
      <c r="BI156" s="41">
        <v>0</v>
      </c>
      <c r="BJ156" s="41">
        <v>0</v>
      </c>
      <c r="BK156" s="41">
        <v>0</v>
      </c>
      <c r="BL156" s="41">
        <v>0</v>
      </c>
      <c r="BM156" s="41">
        <v>0</v>
      </c>
      <c r="BN156" s="41">
        <v>0</v>
      </c>
      <c r="BO156" s="41">
        <v>0</v>
      </c>
      <c r="BP156" s="41">
        <v>0</v>
      </c>
      <c r="BQ156" s="41">
        <v>0</v>
      </c>
      <c r="BR156" s="41">
        <v>0</v>
      </c>
      <c r="BS156" s="41">
        <v>0</v>
      </c>
      <c r="BT156" s="41">
        <v>0</v>
      </c>
      <c r="BU156" s="41">
        <v>0</v>
      </c>
      <c r="BV156" s="41">
        <v>0</v>
      </c>
      <c r="BW156" s="41">
        <v>0</v>
      </c>
      <c r="BX156" s="41">
        <v>0</v>
      </c>
      <c r="BY156" s="41">
        <v>0</v>
      </c>
      <c r="BZ156" s="41">
        <v>0</v>
      </c>
      <c r="CA156" s="41">
        <v>0</v>
      </c>
      <c r="CB156" s="44"/>
      <c r="CC156" s="41">
        <v>0</v>
      </c>
      <c r="CD156" s="44"/>
    </row>
    <row r="157" spans="1:82">
      <c r="A157" s="41">
        <v>21</v>
      </c>
      <c r="B157" s="4" t="s">
        <v>56</v>
      </c>
      <c r="C157" s="41">
        <v>0</v>
      </c>
      <c r="D157" s="41">
        <v>0</v>
      </c>
      <c r="E157" s="41">
        <v>0</v>
      </c>
      <c r="F157" s="41">
        <v>0</v>
      </c>
      <c r="G157" s="41">
        <v>0</v>
      </c>
      <c r="H157" s="41">
        <v>0</v>
      </c>
      <c r="I157" s="41">
        <v>0</v>
      </c>
      <c r="J157" s="41">
        <v>0</v>
      </c>
      <c r="K157" s="41">
        <v>0</v>
      </c>
      <c r="L157" s="41">
        <v>0</v>
      </c>
      <c r="M157" s="41">
        <v>0</v>
      </c>
      <c r="N157" s="41">
        <v>0</v>
      </c>
      <c r="O157" s="41">
        <v>0</v>
      </c>
      <c r="P157" s="41">
        <v>0</v>
      </c>
      <c r="Q157" s="41">
        <v>0</v>
      </c>
      <c r="R157" s="41">
        <v>0</v>
      </c>
      <c r="S157" s="41">
        <v>0</v>
      </c>
      <c r="T157" s="41">
        <v>0</v>
      </c>
      <c r="U157" s="41">
        <v>0</v>
      </c>
      <c r="V157" s="41">
        <v>0</v>
      </c>
      <c r="W157" s="44"/>
      <c r="X157" s="23">
        <v>0</v>
      </c>
      <c r="Z157" s="17"/>
      <c r="AC157">
        <v>0</v>
      </c>
      <c r="AK157" s="21"/>
      <c r="AL157" s="2">
        <v>21</v>
      </c>
      <c r="AM157" s="2">
        <v>0</v>
      </c>
      <c r="AS157" s="41">
        <v>0</v>
      </c>
      <c r="AT157" s="41">
        <v>0</v>
      </c>
      <c r="AU157" s="41">
        <v>0</v>
      </c>
      <c r="AV157" s="41">
        <v>0</v>
      </c>
      <c r="AW157" s="41">
        <v>0</v>
      </c>
      <c r="AX157" s="41">
        <v>0</v>
      </c>
      <c r="AY157" s="41">
        <v>0</v>
      </c>
      <c r="AZ157" s="41">
        <v>0</v>
      </c>
      <c r="BA157" s="41">
        <v>0</v>
      </c>
      <c r="BB157" s="41">
        <v>0</v>
      </c>
      <c r="BC157" s="41">
        <v>0</v>
      </c>
      <c r="BD157" s="41">
        <v>0</v>
      </c>
      <c r="BE157" s="41">
        <v>0</v>
      </c>
      <c r="BF157" s="41">
        <v>0</v>
      </c>
      <c r="BG157" s="41">
        <v>0</v>
      </c>
      <c r="BH157" s="41">
        <v>0</v>
      </c>
      <c r="BI157" s="41">
        <v>0</v>
      </c>
      <c r="BJ157" s="41">
        <v>0</v>
      </c>
      <c r="BK157" s="41">
        <v>0</v>
      </c>
      <c r="BL157" s="41">
        <v>0</v>
      </c>
      <c r="BM157" s="41">
        <v>0</v>
      </c>
      <c r="BN157" s="41">
        <v>0</v>
      </c>
      <c r="BO157" s="41">
        <v>0</v>
      </c>
      <c r="BP157" s="41">
        <v>0</v>
      </c>
      <c r="BQ157" s="41">
        <v>0</v>
      </c>
      <c r="BR157" s="41">
        <v>0</v>
      </c>
      <c r="BS157" s="41">
        <v>0</v>
      </c>
      <c r="BT157" s="41">
        <v>0</v>
      </c>
      <c r="BU157" s="41">
        <v>0</v>
      </c>
      <c r="BV157" s="41">
        <v>0</v>
      </c>
      <c r="BW157" s="41">
        <v>0</v>
      </c>
      <c r="BX157" s="41">
        <v>0</v>
      </c>
      <c r="BY157" s="41">
        <v>0</v>
      </c>
      <c r="BZ157" s="41">
        <v>0</v>
      </c>
      <c r="CA157" s="41">
        <v>0</v>
      </c>
      <c r="CB157" s="44"/>
      <c r="CC157" s="41">
        <v>0</v>
      </c>
      <c r="CD157" s="44"/>
    </row>
    <row r="158" spans="1:82">
      <c r="A158" s="41">
        <v>22</v>
      </c>
      <c r="B158" s="4" t="s">
        <v>56</v>
      </c>
      <c r="C158" s="41">
        <v>0</v>
      </c>
      <c r="D158" s="41">
        <v>0</v>
      </c>
      <c r="E158" s="41">
        <v>0</v>
      </c>
      <c r="F158" s="41">
        <v>0</v>
      </c>
      <c r="G158" s="41">
        <v>0</v>
      </c>
      <c r="H158" s="41">
        <v>0</v>
      </c>
      <c r="I158" s="41">
        <v>0</v>
      </c>
      <c r="J158" s="41">
        <v>0</v>
      </c>
      <c r="K158" s="41">
        <v>0</v>
      </c>
      <c r="L158" s="41">
        <v>0</v>
      </c>
      <c r="M158" s="41">
        <v>0</v>
      </c>
      <c r="N158" s="41">
        <v>0</v>
      </c>
      <c r="O158" s="41">
        <v>0</v>
      </c>
      <c r="P158" s="41">
        <v>0</v>
      </c>
      <c r="Q158" s="41">
        <v>0</v>
      </c>
      <c r="R158" s="41">
        <v>0</v>
      </c>
      <c r="S158" s="41">
        <v>0</v>
      </c>
      <c r="T158" s="41">
        <v>0</v>
      </c>
      <c r="U158" s="41">
        <v>0</v>
      </c>
      <c r="V158" s="41">
        <v>0</v>
      </c>
      <c r="W158" s="41">
        <v>0</v>
      </c>
      <c r="X158" s="44"/>
      <c r="Y158" s="23">
        <v>0</v>
      </c>
      <c r="Z158" s="17"/>
      <c r="AD158">
        <v>0</v>
      </c>
      <c r="AK158" s="21"/>
      <c r="AL158" s="2">
        <v>22</v>
      </c>
      <c r="AM158" s="2">
        <v>0</v>
      </c>
      <c r="AS158" s="41">
        <v>0</v>
      </c>
      <c r="AT158" s="41">
        <v>0</v>
      </c>
      <c r="AU158" s="41">
        <v>0</v>
      </c>
      <c r="AV158" s="41">
        <v>0</v>
      </c>
      <c r="AW158" s="41">
        <v>0</v>
      </c>
      <c r="AX158" s="41">
        <v>0</v>
      </c>
      <c r="AY158" s="41">
        <v>0</v>
      </c>
      <c r="AZ158" s="41">
        <v>0</v>
      </c>
      <c r="BA158" s="41">
        <v>0</v>
      </c>
      <c r="BB158" s="41">
        <v>0</v>
      </c>
      <c r="BC158" s="41">
        <v>0</v>
      </c>
      <c r="BD158" s="41">
        <v>0</v>
      </c>
      <c r="BE158" s="41">
        <v>0</v>
      </c>
      <c r="BF158" s="41">
        <v>0</v>
      </c>
      <c r="BG158" s="41">
        <v>0</v>
      </c>
      <c r="BH158" s="41">
        <v>0</v>
      </c>
      <c r="BI158" s="41">
        <v>0</v>
      </c>
      <c r="BJ158" s="41">
        <v>0</v>
      </c>
      <c r="BK158" s="41">
        <v>0</v>
      </c>
      <c r="BL158" s="41">
        <v>0</v>
      </c>
      <c r="BM158" s="41">
        <v>0</v>
      </c>
      <c r="BN158" s="41">
        <v>0</v>
      </c>
      <c r="BO158" s="41">
        <v>0</v>
      </c>
      <c r="BP158" s="41">
        <v>0</v>
      </c>
      <c r="BQ158" s="41">
        <v>0</v>
      </c>
      <c r="BR158" s="41">
        <v>0</v>
      </c>
      <c r="BS158" s="41">
        <v>0</v>
      </c>
      <c r="BT158" s="41">
        <v>0</v>
      </c>
      <c r="BU158" s="41">
        <v>0</v>
      </c>
      <c r="BV158" s="41">
        <v>0</v>
      </c>
      <c r="BW158" s="41">
        <v>0</v>
      </c>
      <c r="BX158" s="41">
        <v>0</v>
      </c>
      <c r="BY158" s="41">
        <v>0</v>
      </c>
      <c r="BZ158" s="41">
        <v>0</v>
      </c>
      <c r="CA158" s="41">
        <v>0</v>
      </c>
      <c r="CB158" s="44"/>
      <c r="CC158" s="41">
        <v>0</v>
      </c>
      <c r="CD158" s="44"/>
    </row>
    <row r="159" spans="1:82">
      <c r="A159" s="41">
        <v>23</v>
      </c>
      <c r="B159" s="4" t="s">
        <v>56</v>
      </c>
      <c r="C159" s="41">
        <v>0</v>
      </c>
      <c r="D159" s="41">
        <v>0</v>
      </c>
      <c r="E159" s="41">
        <v>0</v>
      </c>
      <c r="F159" s="41">
        <v>0</v>
      </c>
      <c r="G159" s="41">
        <v>0</v>
      </c>
      <c r="H159" s="41">
        <v>0</v>
      </c>
      <c r="I159" s="41">
        <v>0</v>
      </c>
      <c r="J159" s="41">
        <v>0</v>
      </c>
      <c r="K159" s="41">
        <v>0</v>
      </c>
      <c r="L159" s="41">
        <v>0</v>
      </c>
      <c r="M159" s="41">
        <v>0</v>
      </c>
      <c r="N159" s="41">
        <v>0</v>
      </c>
      <c r="O159" s="41">
        <v>0</v>
      </c>
      <c r="P159" s="41">
        <v>0</v>
      </c>
      <c r="Q159" s="41">
        <v>0</v>
      </c>
      <c r="R159" s="41">
        <v>0</v>
      </c>
      <c r="S159" s="41">
        <v>0</v>
      </c>
      <c r="T159" s="41">
        <v>0</v>
      </c>
      <c r="U159" s="41">
        <v>0</v>
      </c>
      <c r="V159" s="41">
        <v>0</v>
      </c>
      <c r="W159" s="41">
        <v>0</v>
      </c>
      <c r="X159" s="41">
        <v>0</v>
      </c>
      <c r="Y159" s="44"/>
      <c r="Z159" s="24">
        <v>0</v>
      </c>
      <c r="AE159">
        <v>0</v>
      </c>
      <c r="AK159" s="21"/>
      <c r="AL159" s="2">
        <v>23</v>
      </c>
      <c r="AM159" s="2">
        <v>0</v>
      </c>
      <c r="AS159" s="41">
        <v>0</v>
      </c>
      <c r="AT159" s="41">
        <v>0</v>
      </c>
      <c r="AU159" s="41">
        <v>0</v>
      </c>
      <c r="AV159" s="41">
        <v>0</v>
      </c>
      <c r="AW159" s="41">
        <v>0</v>
      </c>
      <c r="AX159" s="41">
        <v>0</v>
      </c>
      <c r="AY159" s="41">
        <v>0</v>
      </c>
      <c r="AZ159" s="41">
        <v>0</v>
      </c>
      <c r="BA159" s="41">
        <v>0</v>
      </c>
      <c r="BB159" s="41">
        <v>0</v>
      </c>
      <c r="BC159" s="41">
        <v>0</v>
      </c>
      <c r="BD159" s="41">
        <v>0</v>
      </c>
      <c r="BE159" s="41">
        <v>0</v>
      </c>
      <c r="BF159" s="41">
        <v>0</v>
      </c>
      <c r="BG159" s="41">
        <v>0</v>
      </c>
      <c r="BH159" s="41">
        <v>0</v>
      </c>
      <c r="BI159" s="41">
        <v>0</v>
      </c>
      <c r="BJ159" s="41">
        <v>0</v>
      </c>
      <c r="BK159" s="41">
        <v>0</v>
      </c>
      <c r="BL159" s="41">
        <v>0</v>
      </c>
      <c r="BM159" s="41">
        <v>0</v>
      </c>
      <c r="BN159" s="41">
        <v>0</v>
      </c>
      <c r="BO159" s="41">
        <v>0</v>
      </c>
      <c r="BP159" s="41">
        <v>0</v>
      </c>
      <c r="BQ159" s="41">
        <v>0</v>
      </c>
      <c r="BR159" s="41">
        <v>0</v>
      </c>
      <c r="BS159" s="41">
        <v>0</v>
      </c>
      <c r="BT159" s="41">
        <v>0</v>
      </c>
      <c r="BU159" s="41">
        <v>0</v>
      </c>
      <c r="BV159" s="41">
        <v>0</v>
      </c>
      <c r="BW159" s="41">
        <v>0</v>
      </c>
      <c r="BX159" s="41">
        <v>0</v>
      </c>
      <c r="BY159" s="41">
        <v>0</v>
      </c>
      <c r="BZ159" s="41">
        <v>0</v>
      </c>
      <c r="CA159" s="41">
        <v>0</v>
      </c>
      <c r="CB159" s="44"/>
      <c r="CC159" s="41">
        <v>0</v>
      </c>
      <c r="CD159" s="44"/>
    </row>
    <row r="160" spans="1:82">
      <c r="A160" s="41">
        <v>24</v>
      </c>
      <c r="B160" s="4" t="s">
        <v>56</v>
      </c>
      <c r="C160" s="42">
        <v>0</v>
      </c>
      <c r="D160" s="42">
        <v>0</v>
      </c>
      <c r="E160" s="42">
        <v>0</v>
      </c>
      <c r="F160" s="43">
        <v>0</v>
      </c>
      <c r="G160" s="43">
        <v>0</v>
      </c>
      <c r="H160" s="43">
        <v>0</v>
      </c>
      <c r="I160" s="43">
        <v>0</v>
      </c>
      <c r="J160" s="43">
        <v>0</v>
      </c>
      <c r="K160" s="43">
        <v>0</v>
      </c>
      <c r="L160" s="43">
        <v>0</v>
      </c>
      <c r="M160" s="43">
        <v>0</v>
      </c>
      <c r="N160" s="43">
        <v>0</v>
      </c>
      <c r="O160" s="43">
        <v>0</v>
      </c>
      <c r="P160" s="43">
        <v>0</v>
      </c>
      <c r="Q160" s="43">
        <v>0</v>
      </c>
      <c r="R160" s="43">
        <v>0</v>
      </c>
      <c r="S160" s="43">
        <v>0</v>
      </c>
      <c r="T160" s="43">
        <v>0</v>
      </c>
      <c r="U160" s="43">
        <v>0</v>
      </c>
      <c r="V160" s="43">
        <v>0</v>
      </c>
      <c r="W160" s="43">
        <v>0</v>
      </c>
      <c r="X160" s="43">
        <v>0</v>
      </c>
      <c r="Y160" s="43">
        <v>0</v>
      </c>
      <c r="Z160" s="44"/>
      <c r="AA160" s="23">
        <v>0</v>
      </c>
      <c r="AF160">
        <v>0</v>
      </c>
      <c r="AH160">
        <v>0</v>
      </c>
      <c r="AK160" s="21"/>
      <c r="AL160" s="2">
        <v>24</v>
      </c>
      <c r="AM160" s="2">
        <v>0</v>
      </c>
      <c r="AS160" s="41">
        <v>0</v>
      </c>
      <c r="AT160" s="41">
        <v>0</v>
      </c>
      <c r="AU160" s="41">
        <v>0</v>
      </c>
      <c r="AV160" s="41">
        <v>0</v>
      </c>
      <c r="AW160" s="41">
        <v>0</v>
      </c>
      <c r="AX160" s="41">
        <v>0</v>
      </c>
      <c r="AY160" s="41">
        <v>0</v>
      </c>
      <c r="AZ160" s="41">
        <v>0</v>
      </c>
      <c r="BA160" s="41">
        <v>0</v>
      </c>
      <c r="BB160" s="41">
        <v>0</v>
      </c>
      <c r="BC160" s="41">
        <v>0</v>
      </c>
      <c r="BD160" s="41">
        <v>0</v>
      </c>
      <c r="BE160" s="41">
        <v>0</v>
      </c>
      <c r="BF160" s="41">
        <v>0</v>
      </c>
      <c r="BG160" s="41">
        <v>0</v>
      </c>
      <c r="BH160" s="41">
        <v>0</v>
      </c>
      <c r="BI160" s="41">
        <v>0</v>
      </c>
      <c r="BJ160" s="41">
        <v>0</v>
      </c>
      <c r="BK160" s="41">
        <v>0</v>
      </c>
      <c r="BL160" s="41">
        <v>0</v>
      </c>
      <c r="BM160" s="41">
        <v>0</v>
      </c>
      <c r="BN160" s="41">
        <v>0</v>
      </c>
      <c r="BO160" s="41">
        <v>0</v>
      </c>
      <c r="BP160" s="41">
        <v>0</v>
      </c>
      <c r="BQ160" s="41">
        <v>0</v>
      </c>
      <c r="BR160" s="41">
        <v>0</v>
      </c>
      <c r="BS160" s="41">
        <v>0</v>
      </c>
      <c r="BT160" s="41">
        <v>0</v>
      </c>
      <c r="BU160" s="41">
        <v>0</v>
      </c>
      <c r="BV160" s="41">
        <v>0</v>
      </c>
      <c r="BW160" s="41">
        <v>0</v>
      </c>
      <c r="BX160" s="41">
        <v>0</v>
      </c>
      <c r="BY160" s="41">
        <v>0</v>
      </c>
      <c r="BZ160" s="41">
        <v>0</v>
      </c>
      <c r="CA160" s="41">
        <v>0</v>
      </c>
      <c r="CB160" s="44"/>
      <c r="CC160" s="41">
        <v>0</v>
      </c>
      <c r="CD160" s="44"/>
    </row>
    <row r="161" spans="1:82">
      <c r="A161" s="41">
        <v>25</v>
      </c>
      <c r="B161" s="4" t="s">
        <v>56</v>
      </c>
      <c r="C161" s="41">
        <v>0</v>
      </c>
      <c r="D161" s="41">
        <v>0</v>
      </c>
      <c r="E161" s="41">
        <v>0</v>
      </c>
      <c r="F161" s="41">
        <v>0</v>
      </c>
      <c r="G161" s="41">
        <v>0</v>
      </c>
      <c r="H161" s="41">
        <v>0</v>
      </c>
      <c r="I161" s="41">
        <v>0</v>
      </c>
      <c r="J161" s="41">
        <v>0</v>
      </c>
      <c r="K161" s="41">
        <v>0</v>
      </c>
      <c r="L161" s="41">
        <v>0</v>
      </c>
      <c r="M161" s="41">
        <v>0</v>
      </c>
      <c r="N161" s="41">
        <v>0</v>
      </c>
      <c r="O161" s="41">
        <v>0</v>
      </c>
      <c r="P161" s="41">
        <v>0</v>
      </c>
      <c r="Q161" s="41">
        <v>0</v>
      </c>
      <c r="R161" s="41">
        <v>0</v>
      </c>
      <c r="S161" s="41">
        <v>0</v>
      </c>
      <c r="T161" s="41">
        <v>0</v>
      </c>
      <c r="U161" s="41">
        <v>0</v>
      </c>
      <c r="V161" s="41">
        <v>0</v>
      </c>
      <c r="W161" s="41">
        <v>0</v>
      </c>
      <c r="X161" s="41">
        <v>0</v>
      </c>
      <c r="Y161" s="41">
        <v>0</v>
      </c>
      <c r="Z161" s="41">
        <v>0</v>
      </c>
      <c r="AA161" s="44"/>
      <c r="AB161" s="23">
        <v>0</v>
      </c>
      <c r="AH161">
        <v>0</v>
      </c>
      <c r="AJ161">
        <v>0</v>
      </c>
      <c r="AK161" s="21"/>
      <c r="AL161" s="2">
        <v>25</v>
      </c>
      <c r="AM161" s="2">
        <v>0</v>
      </c>
      <c r="AS161" s="41">
        <v>0</v>
      </c>
      <c r="AT161" s="41">
        <v>0</v>
      </c>
      <c r="AU161" s="41">
        <v>0</v>
      </c>
      <c r="AV161" s="41">
        <v>0</v>
      </c>
      <c r="AW161" s="41">
        <v>0</v>
      </c>
      <c r="AX161" s="41">
        <v>0</v>
      </c>
      <c r="AY161" s="41">
        <v>0</v>
      </c>
      <c r="AZ161" s="41">
        <v>0</v>
      </c>
      <c r="BA161" s="41">
        <v>0</v>
      </c>
      <c r="BB161" s="41">
        <v>0</v>
      </c>
      <c r="BC161" s="41">
        <v>0</v>
      </c>
      <c r="BD161" s="41">
        <v>0</v>
      </c>
      <c r="BE161" s="41">
        <v>0</v>
      </c>
      <c r="BF161" s="41">
        <v>0</v>
      </c>
      <c r="BG161" s="41">
        <v>0</v>
      </c>
      <c r="BH161" s="41">
        <v>0</v>
      </c>
      <c r="BI161" s="41">
        <v>0</v>
      </c>
      <c r="BJ161" s="41">
        <v>0</v>
      </c>
      <c r="BK161" s="41">
        <v>0</v>
      </c>
      <c r="BL161" s="41">
        <v>0</v>
      </c>
      <c r="BM161" s="41">
        <v>0</v>
      </c>
      <c r="BN161" s="41">
        <v>0</v>
      </c>
      <c r="BO161" s="41">
        <v>0</v>
      </c>
      <c r="BP161" s="41">
        <v>0</v>
      </c>
      <c r="BQ161" s="41">
        <v>0</v>
      </c>
      <c r="BR161" s="41">
        <v>0</v>
      </c>
      <c r="BS161" s="41">
        <v>0</v>
      </c>
      <c r="BT161" s="41">
        <v>0</v>
      </c>
      <c r="BU161" s="41">
        <v>0</v>
      </c>
      <c r="BV161" s="41">
        <v>0</v>
      </c>
      <c r="BW161" s="41">
        <v>0</v>
      </c>
      <c r="BX161" s="41">
        <v>0</v>
      </c>
      <c r="BY161" s="41">
        <v>0</v>
      </c>
      <c r="BZ161" s="41">
        <v>0</v>
      </c>
      <c r="CA161" s="41">
        <v>0</v>
      </c>
      <c r="CB161" s="44"/>
      <c r="CC161" s="41">
        <v>0</v>
      </c>
      <c r="CD161" s="44"/>
    </row>
    <row r="162" spans="1:82">
      <c r="A162" s="41">
        <v>26</v>
      </c>
      <c r="B162" s="4" t="s">
        <v>56</v>
      </c>
      <c r="C162" s="41">
        <v>0</v>
      </c>
      <c r="D162" s="41">
        <v>0</v>
      </c>
      <c r="E162" s="41">
        <v>0</v>
      </c>
      <c r="F162" s="41">
        <v>0</v>
      </c>
      <c r="G162" s="41">
        <v>0</v>
      </c>
      <c r="H162" s="41">
        <v>0</v>
      </c>
      <c r="I162" s="41">
        <v>0</v>
      </c>
      <c r="J162" s="41">
        <v>0</v>
      </c>
      <c r="K162" s="41">
        <v>0</v>
      </c>
      <c r="L162" s="41">
        <v>0</v>
      </c>
      <c r="M162" s="41">
        <v>0</v>
      </c>
      <c r="N162" s="41">
        <v>0</v>
      </c>
      <c r="O162" s="41">
        <v>0</v>
      </c>
      <c r="P162" s="41">
        <v>0</v>
      </c>
      <c r="Q162" s="41">
        <v>0</v>
      </c>
      <c r="R162" s="41">
        <v>0</v>
      </c>
      <c r="S162" s="41">
        <v>0</v>
      </c>
      <c r="T162" s="41">
        <v>0</v>
      </c>
      <c r="U162" s="41">
        <v>0</v>
      </c>
      <c r="V162" s="41">
        <v>0</v>
      </c>
      <c r="W162" s="41">
        <v>0</v>
      </c>
      <c r="X162" s="41">
        <v>0</v>
      </c>
      <c r="Y162" s="41">
        <v>0</v>
      </c>
      <c r="Z162" s="41">
        <v>0</v>
      </c>
      <c r="AA162" s="41">
        <v>0</v>
      </c>
      <c r="AB162" s="44"/>
      <c r="AC162" s="23">
        <v>0</v>
      </c>
      <c r="AK162" s="21"/>
      <c r="AL162" s="2">
        <v>26</v>
      </c>
      <c r="AM162" s="2">
        <v>0</v>
      </c>
      <c r="AS162" s="41">
        <v>0</v>
      </c>
      <c r="AT162" s="41">
        <v>0</v>
      </c>
      <c r="AU162" s="41">
        <v>0</v>
      </c>
      <c r="AV162" s="41">
        <v>0</v>
      </c>
      <c r="AW162" s="41">
        <v>0</v>
      </c>
      <c r="AX162" s="41">
        <v>0</v>
      </c>
      <c r="AY162" s="41">
        <v>0</v>
      </c>
      <c r="AZ162" s="41">
        <v>0</v>
      </c>
      <c r="BA162" s="41">
        <v>0</v>
      </c>
      <c r="BB162" s="41">
        <v>0</v>
      </c>
      <c r="BC162" s="41">
        <v>0</v>
      </c>
      <c r="BD162" s="41">
        <v>0</v>
      </c>
      <c r="BE162" s="41">
        <v>0</v>
      </c>
      <c r="BF162" s="41">
        <v>0</v>
      </c>
      <c r="BG162" s="41">
        <v>0</v>
      </c>
      <c r="BH162" s="41">
        <v>0</v>
      </c>
      <c r="BI162" s="41">
        <v>0</v>
      </c>
      <c r="BJ162" s="41">
        <v>0</v>
      </c>
      <c r="BK162" s="41">
        <v>0</v>
      </c>
      <c r="BL162" s="41">
        <v>0</v>
      </c>
      <c r="BM162" s="41">
        <v>0</v>
      </c>
      <c r="BN162" s="41">
        <v>0</v>
      </c>
      <c r="BO162" s="41">
        <v>0</v>
      </c>
      <c r="BP162" s="41">
        <v>0</v>
      </c>
      <c r="BQ162" s="41">
        <v>0</v>
      </c>
      <c r="BR162" s="41">
        <v>0</v>
      </c>
      <c r="BS162" s="41">
        <v>0</v>
      </c>
      <c r="BT162" s="41">
        <v>0</v>
      </c>
      <c r="BU162" s="41">
        <v>0</v>
      </c>
      <c r="BV162" s="41">
        <v>0</v>
      </c>
      <c r="BW162" s="41">
        <v>0</v>
      </c>
      <c r="BX162" s="41">
        <v>0</v>
      </c>
      <c r="BY162" s="41">
        <v>0</v>
      </c>
      <c r="BZ162" s="41">
        <v>0</v>
      </c>
      <c r="CA162" s="41">
        <v>0</v>
      </c>
      <c r="CB162" s="44"/>
      <c r="CC162" s="41">
        <v>0</v>
      </c>
      <c r="CD162" s="44"/>
    </row>
    <row r="163" spans="1:82">
      <c r="A163" s="41">
        <v>27</v>
      </c>
      <c r="B163" s="4" t="s">
        <v>56</v>
      </c>
      <c r="C163" s="41">
        <v>0</v>
      </c>
      <c r="D163" s="41">
        <v>0</v>
      </c>
      <c r="E163" s="41">
        <v>0</v>
      </c>
      <c r="F163" s="41">
        <v>0</v>
      </c>
      <c r="G163" s="41">
        <v>0</v>
      </c>
      <c r="H163" s="41">
        <v>0</v>
      </c>
      <c r="I163" s="41">
        <v>0</v>
      </c>
      <c r="J163" s="41">
        <v>0</v>
      </c>
      <c r="K163" s="41">
        <v>0</v>
      </c>
      <c r="L163" s="41">
        <v>0</v>
      </c>
      <c r="M163" s="41">
        <v>0</v>
      </c>
      <c r="N163" s="41">
        <v>0</v>
      </c>
      <c r="O163" s="41">
        <v>0</v>
      </c>
      <c r="P163" s="41">
        <v>0</v>
      </c>
      <c r="Q163" s="41">
        <v>0</v>
      </c>
      <c r="R163" s="41">
        <v>0</v>
      </c>
      <c r="S163" s="41">
        <v>0</v>
      </c>
      <c r="T163" s="41">
        <v>0</v>
      </c>
      <c r="U163" s="41">
        <v>0</v>
      </c>
      <c r="V163" s="41">
        <v>0</v>
      </c>
      <c r="W163" s="41">
        <v>0</v>
      </c>
      <c r="X163" s="41">
        <v>0</v>
      </c>
      <c r="Y163" s="41">
        <v>0</v>
      </c>
      <c r="Z163" s="41">
        <v>0</v>
      </c>
      <c r="AA163" s="41">
        <v>0</v>
      </c>
      <c r="AB163" s="41">
        <v>0</v>
      </c>
      <c r="AC163" s="44"/>
      <c r="AD163" s="23">
        <v>0</v>
      </c>
      <c r="AH163">
        <v>0</v>
      </c>
      <c r="AJ163">
        <v>0</v>
      </c>
      <c r="AK163" s="21"/>
      <c r="AL163" s="2">
        <v>27</v>
      </c>
      <c r="AM163" s="2">
        <v>0</v>
      </c>
      <c r="AS163" s="41">
        <v>0</v>
      </c>
      <c r="AT163" s="41">
        <v>0</v>
      </c>
      <c r="AU163" s="41">
        <v>0</v>
      </c>
      <c r="AV163" s="41">
        <v>0</v>
      </c>
      <c r="AW163" s="41">
        <v>0</v>
      </c>
      <c r="AX163" s="41">
        <v>0</v>
      </c>
      <c r="AY163" s="41">
        <v>0</v>
      </c>
      <c r="AZ163" s="41">
        <v>0</v>
      </c>
      <c r="BA163" s="41">
        <v>0</v>
      </c>
      <c r="BB163" s="41">
        <v>0</v>
      </c>
      <c r="BC163" s="41">
        <v>0</v>
      </c>
      <c r="BD163" s="41">
        <v>0</v>
      </c>
      <c r="BE163" s="41">
        <v>0</v>
      </c>
      <c r="BF163" s="41">
        <v>0</v>
      </c>
      <c r="BG163" s="41">
        <v>0</v>
      </c>
      <c r="BH163" s="41">
        <v>0</v>
      </c>
      <c r="BI163" s="41">
        <v>0</v>
      </c>
      <c r="BJ163" s="41">
        <v>0</v>
      </c>
      <c r="BK163" s="41">
        <v>0</v>
      </c>
      <c r="BL163" s="41">
        <v>0</v>
      </c>
      <c r="BM163" s="41">
        <v>0</v>
      </c>
      <c r="BN163" s="41">
        <v>0</v>
      </c>
      <c r="BO163" s="41">
        <v>0</v>
      </c>
      <c r="BP163" s="41">
        <v>0</v>
      </c>
      <c r="BQ163" s="41">
        <v>0</v>
      </c>
      <c r="BR163" s="41">
        <v>0</v>
      </c>
      <c r="BS163" s="41">
        <v>0</v>
      </c>
      <c r="BT163" s="41">
        <v>0</v>
      </c>
      <c r="BU163" s="41">
        <v>0</v>
      </c>
      <c r="BV163" s="41">
        <v>0</v>
      </c>
      <c r="BW163" s="41">
        <v>0</v>
      </c>
      <c r="BX163" s="41">
        <v>0</v>
      </c>
      <c r="BY163" s="41">
        <v>0</v>
      </c>
      <c r="BZ163" s="41">
        <v>0</v>
      </c>
      <c r="CA163" s="41">
        <v>0</v>
      </c>
      <c r="CB163" s="44"/>
      <c r="CC163" s="41">
        <v>0</v>
      </c>
      <c r="CD163" s="44"/>
    </row>
    <row r="164" spans="1:82">
      <c r="A164" s="41">
        <v>28</v>
      </c>
      <c r="B164" s="4" t="s">
        <v>56</v>
      </c>
      <c r="C164" s="41">
        <v>0</v>
      </c>
      <c r="D164" s="41">
        <v>0</v>
      </c>
      <c r="E164" s="41">
        <v>0</v>
      </c>
      <c r="F164" s="41">
        <v>0</v>
      </c>
      <c r="G164" s="41">
        <v>0</v>
      </c>
      <c r="H164" s="41">
        <v>0</v>
      </c>
      <c r="I164" s="41">
        <v>0</v>
      </c>
      <c r="J164" s="41">
        <v>0</v>
      </c>
      <c r="K164" s="41">
        <v>0</v>
      </c>
      <c r="L164" s="41">
        <v>0</v>
      </c>
      <c r="M164" s="41">
        <v>0</v>
      </c>
      <c r="N164" s="41">
        <v>0</v>
      </c>
      <c r="O164" s="41">
        <v>0</v>
      </c>
      <c r="P164" s="41">
        <v>0</v>
      </c>
      <c r="Q164" s="41">
        <v>0</v>
      </c>
      <c r="R164" s="41">
        <v>0</v>
      </c>
      <c r="S164" s="41">
        <v>0</v>
      </c>
      <c r="T164" s="41">
        <v>0</v>
      </c>
      <c r="U164" s="41">
        <v>0</v>
      </c>
      <c r="V164" s="41">
        <v>0</v>
      </c>
      <c r="W164" s="41">
        <v>0</v>
      </c>
      <c r="X164" s="41">
        <v>0</v>
      </c>
      <c r="Y164" s="41">
        <v>0</v>
      </c>
      <c r="Z164" s="41">
        <v>0</v>
      </c>
      <c r="AA164" s="41">
        <v>0</v>
      </c>
      <c r="AB164" s="41">
        <v>0</v>
      </c>
      <c r="AC164" s="41">
        <v>0</v>
      </c>
      <c r="AD164" s="44"/>
      <c r="AE164" s="23">
        <v>0</v>
      </c>
      <c r="AG164">
        <v>0</v>
      </c>
      <c r="AK164" s="21"/>
      <c r="AL164" s="2">
        <v>28</v>
      </c>
      <c r="AM164" s="2">
        <v>0</v>
      </c>
      <c r="AS164" s="41">
        <v>0</v>
      </c>
      <c r="AT164" s="41">
        <v>0</v>
      </c>
      <c r="AU164" s="41">
        <v>0</v>
      </c>
      <c r="AV164" s="41">
        <v>0</v>
      </c>
      <c r="AW164" s="41">
        <v>0</v>
      </c>
      <c r="AX164" s="41">
        <v>0</v>
      </c>
      <c r="AY164" s="41">
        <v>0</v>
      </c>
      <c r="AZ164" s="41">
        <v>0</v>
      </c>
      <c r="BA164" s="41">
        <v>0</v>
      </c>
      <c r="BB164" s="41">
        <v>0</v>
      </c>
      <c r="BC164" s="41">
        <v>0</v>
      </c>
      <c r="BD164" s="41">
        <v>0</v>
      </c>
      <c r="BE164" s="41">
        <v>0</v>
      </c>
      <c r="BF164" s="41">
        <v>0</v>
      </c>
      <c r="BG164" s="41">
        <v>0</v>
      </c>
      <c r="BH164" s="41">
        <v>0</v>
      </c>
      <c r="BI164" s="41">
        <v>0</v>
      </c>
      <c r="BJ164" s="41">
        <v>0</v>
      </c>
      <c r="BK164" s="41">
        <v>0</v>
      </c>
      <c r="BL164" s="41">
        <v>0</v>
      </c>
      <c r="BM164" s="41">
        <v>0</v>
      </c>
      <c r="BN164" s="41">
        <v>0</v>
      </c>
      <c r="BO164" s="41">
        <v>0</v>
      </c>
      <c r="BP164" s="41">
        <v>0</v>
      </c>
      <c r="BQ164" s="41">
        <v>0</v>
      </c>
      <c r="BR164" s="41">
        <v>0</v>
      </c>
      <c r="BS164" s="41">
        <v>0</v>
      </c>
      <c r="BT164" s="41">
        <v>0</v>
      </c>
      <c r="BU164" s="41">
        <v>0</v>
      </c>
      <c r="BV164" s="41">
        <v>0</v>
      </c>
      <c r="BW164" s="41">
        <v>0</v>
      </c>
      <c r="BX164" s="41">
        <v>0</v>
      </c>
      <c r="BY164" s="41">
        <v>0</v>
      </c>
      <c r="BZ164" s="41">
        <v>0</v>
      </c>
      <c r="CA164" s="41">
        <v>0</v>
      </c>
      <c r="CB164" s="44"/>
      <c r="CC164" s="41">
        <v>0</v>
      </c>
      <c r="CD164" s="44"/>
    </row>
    <row r="165" spans="1:82">
      <c r="A165" s="41">
        <v>29</v>
      </c>
      <c r="B165" s="4" t="s">
        <v>56</v>
      </c>
      <c r="C165" s="41">
        <v>0</v>
      </c>
      <c r="D165" s="41">
        <v>0</v>
      </c>
      <c r="E165" s="41">
        <v>0</v>
      </c>
      <c r="F165" s="41">
        <v>0</v>
      </c>
      <c r="G165" s="41">
        <v>0</v>
      </c>
      <c r="H165" s="41">
        <v>0</v>
      </c>
      <c r="I165" s="41">
        <v>0</v>
      </c>
      <c r="J165" s="41">
        <v>0</v>
      </c>
      <c r="K165" s="41">
        <v>0</v>
      </c>
      <c r="L165" s="41">
        <v>0</v>
      </c>
      <c r="M165" s="41">
        <v>0</v>
      </c>
      <c r="N165" s="41">
        <v>0</v>
      </c>
      <c r="O165" s="41">
        <v>0</v>
      </c>
      <c r="P165" s="41">
        <v>0</v>
      </c>
      <c r="Q165" s="41">
        <v>0</v>
      </c>
      <c r="R165" s="41">
        <v>0</v>
      </c>
      <c r="S165" s="41">
        <v>0</v>
      </c>
      <c r="T165" s="41">
        <v>0</v>
      </c>
      <c r="U165" s="41">
        <v>0</v>
      </c>
      <c r="V165" s="41">
        <v>0</v>
      </c>
      <c r="W165" s="41">
        <v>0</v>
      </c>
      <c r="X165" s="41">
        <v>0</v>
      </c>
      <c r="Y165" s="41">
        <v>0</v>
      </c>
      <c r="Z165" s="41">
        <v>0</v>
      </c>
      <c r="AA165" s="41">
        <v>0</v>
      </c>
      <c r="AB165" s="41">
        <v>0</v>
      </c>
      <c r="AC165" s="41">
        <v>0</v>
      </c>
      <c r="AD165" s="41">
        <v>0</v>
      </c>
      <c r="AE165" s="44"/>
      <c r="AF165" s="23">
        <v>0</v>
      </c>
      <c r="AK165" s="21"/>
      <c r="AL165" s="2">
        <v>29</v>
      </c>
      <c r="AM165" s="2">
        <v>0</v>
      </c>
      <c r="AS165" s="41">
        <v>0</v>
      </c>
      <c r="AT165" s="41">
        <v>0</v>
      </c>
      <c r="AU165" s="41">
        <v>0</v>
      </c>
      <c r="AV165" s="41">
        <v>0</v>
      </c>
      <c r="AW165" s="41">
        <v>0</v>
      </c>
      <c r="AX165" s="41">
        <v>0</v>
      </c>
      <c r="AY165" s="41">
        <v>0</v>
      </c>
      <c r="AZ165" s="41">
        <v>0</v>
      </c>
      <c r="BA165" s="41">
        <v>0</v>
      </c>
      <c r="BB165" s="41">
        <v>0</v>
      </c>
      <c r="BC165" s="41">
        <v>0</v>
      </c>
      <c r="BD165" s="41">
        <v>0</v>
      </c>
      <c r="BE165" s="41">
        <v>0</v>
      </c>
      <c r="BF165" s="41">
        <v>0</v>
      </c>
      <c r="BG165" s="41">
        <v>0</v>
      </c>
      <c r="BH165" s="41">
        <v>0</v>
      </c>
      <c r="BI165" s="41">
        <v>0</v>
      </c>
      <c r="BJ165" s="41">
        <v>0</v>
      </c>
      <c r="BK165" s="41">
        <v>0</v>
      </c>
      <c r="BL165" s="41">
        <v>0</v>
      </c>
      <c r="BM165" s="41">
        <v>0</v>
      </c>
      <c r="BN165" s="41">
        <v>0</v>
      </c>
      <c r="BO165" s="41">
        <v>0</v>
      </c>
      <c r="BP165" s="41">
        <v>0</v>
      </c>
      <c r="BQ165" s="41">
        <v>0</v>
      </c>
      <c r="BR165" s="41">
        <v>0</v>
      </c>
      <c r="BS165" s="41">
        <v>0</v>
      </c>
      <c r="BT165" s="41">
        <v>0</v>
      </c>
      <c r="BU165" s="41">
        <v>0</v>
      </c>
      <c r="BV165" s="41">
        <v>0</v>
      </c>
      <c r="BW165" s="41">
        <v>0</v>
      </c>
      <c r="BX165" s="41">
        <v>0</v>
      </c>
      <c r="BY165" s="41">
        <v>0</v>
      </c>
      <c r="BZ165" s="41">
        <v>0</v>
      </c>
      <c r="CA165" s="41">
        <v>0</v>
      </c>
      <c r="CB165" s="44"/>
      <c r="CC165" s="41">
        <v>0</v>
      </c>
      <c r="CD165" s="44"/>
    </row>
    <row r="166" spans="1:82">
      <c r="A166" s="41">
        <v>30</v>
      </c>
      <c r="B166" s="4" t="s">
        <v>56</v>
      </c>
      <c r="C166" s="41">
        <v>0</v>
      </c>
      <c r="D166" s="41">
        <v>0</v>
      </c>
      <c r="E166" s="41">
        <v>0</v>
      </c>
      <c r="F166" s="41">
        <v>0</v>
      </c>
      <c r="G166" s="41">
        <v>0</v>
      </c>
      <c r="H166" s="41">
        <v>0</v>
      </c>
      <c r="I166" s="41">
        <v>0</v>
      </c>
      <c r="J166" s="41">
        <v>0</v>
      </c>
      <c r="K166" s="41">
        <v>0</v>
      </c>
      <c r="L166" s="41">
        <v>0</v>
      </c>
      <c r="M166" s="41">
        <v>0</v>
      </c>
      <c r="N166" s="41">
        <v>0</v>
      </c>
      <c r="O166" s="41">
        <v>0</v>
      </c>
      <c r="P166" s="41">
        <v>0</v>
      </c>
      <c r="Q166" s="41">
        <v>0</v>
      </c>
      <c r="R166" s="41">
        <v>0</v>
      </c>
      <c r="S166" s="41">
        <v>0</v>
      </c>
      <c r="T166" s="41">
        <v>0</v>
      </c>
      <c r="U166" s="41">
        <v>0</v>
      </c>
      <c r="V166" s="41">
        <v>0</v>
      </c>
      <c r="W166" s="41">
        <v>0</v>
      </c>
      <c r="X166" s="41">
        <v>0</v>
      </c>
      <c r="Y166" s="41">
        <v>0</v>
      </c>
      <c r="Z166" s="41">
        <v>0</v>
      </c>
      <c r="AA166" s="41">
        <v>0</v>
      </c>
      <c r="AB166" s="41">
        <v>0</v>
      </c>
      <c r="AC166" s="41">
        <v>0</v>
      </c>
      <c r="AD166" s="41">
        <v>0</v>
      </c>
      <c r="AE166" s="41">
        <v>0</v>
      </c>
      <c r="AF166" s="44"/>
      <c r="AG166" s="23"/>
      <c r="AK166" s="21"/>
      <c r="AL166" s="2">
        <v>30</v>
      </c>
      <c r="AM166" s="2">
        <v>0</v>
      </c>
      <c r="AS166" s="41">
        <v>0</v>
      </c>
      <c r="AT166" s="41">
        <v>0</v>
      </c>
      <c r="AU166" s="41">
        <v>0</v>
      </c>
      <c r="AV166" s="41">
        <v>0</v>
      </c>
      <c r="AW166" s="41">
        <v>0</v>
      </c>
      <c r="AX166" s="41">
        <v>0</v>
      </c>
      <c r="AY166" s="41">
        <v>0</v>
      </c>
      <c r="AZ166" s="41">
        <v>0</v>
      </c>
      <c r="BA166" s="41">
        <v>0</v>
      </c>
      <c r="BB166" s="41">
        <v>0</v>
      </c>
      <c r="BC166" s="41">
        <v>0</v>
      </c>
      <c r="BD166" s="41">
        <v>0</v>
      </c>
      <c r="BE166" s="41">
        <v>0</v>
      </c>
      <c r="BF166" s="41">
        <v>0</v>
      </c>
      <c r="BG166" s="41">
        <v>0</v>
      </c>
      <c r="BH166" s="41">
        <v>0</v>
      </c>
      <c r="BI166" s="41">
        <v>0</v>
      </c>
      <c r="BJ166" s="41">
        <v>0</v>
      </c>
      <c r="BK166" s="41">
        <v>0</v>
      </c>
      <c r="BL166" s="41">
        <v>0</v>
      </c>
      <c r="BM166" s="41">
        <v>0</v>
      </c>
      <c r="BN166" s="41">
        <v>0</v>
      </c>
      <c r="BO166" s="41">
        <v>0</v>
      </c>
      <c r="BP166" s="41">
        <v>0</v>
      </c>
      <c r="BQ166" s="41">
        <v>0</v>
      </c>
      <c r="BR166" s="41">
        <v>0</v>
      </c>
      <c r="BS166" s="41">
        <v>0</v>
      </c>
      <c r="BT166" s="41">
        <v>0</v>
      </c>
      <c r="BU166" s="41">
        <v>0</v>
      </c>
      <c r="BV166" s="41">
        <v>0</v>
      </c>
      <c r="BW166" s="41">
        <v>0</v>
      </c>
      <c r="BX166" s="41">
        <v>0</v>
      </c>
      <c r="BY166" s="41">
        <v>0</v>
      </c>
      <c r="BZ166" s="41">
        <v>0</v>
      </c>
      <c r="CA166" s="41">
        <v>0</v>
      </c>
      <c r="CB166" s="44"/>
      <c r="CC166" s="41">
        <v>0</v>
      </c>
      <c r="CD166" s="44"/>
    </row>
    <row r="167" spans="1:82">
      <c r="A167" s="41">
        <v>31</v>
      </c>
      <c r="B167" s="4" t="s">
        <v>56</v>
      </c>
      <c r="C167" s="41">
        <v>0</v>
      </c>
      <c r="D167" s="41">
        <v>0</v>
      </c>
      <c r="E167" s="41">
        <v>0</v>
      </c>
      <c r="F167" s="41">
        <v>0</v>
      </c>
      <c r="G167" s="41">
        <v>0</v>
      </c>
      <c r="H167" s="41">
        <v>0</v>
      </c>
      <c r="I167" s="41">
        <v>0</v>
      </c>
      <c r="J167" s="41">
        <v>0</v>
      </c>
      <c r="K167" s="41">
        <v>0</v>
      </c>
      <c r="L167" s="41">
        <v>0</v>
      </c>
      <c r="M167" s="41">
        <v>0</v>
      </c>
      <c r="N167" s="41">
        <v>0</v>
      </c>
      <c r="O167" s="41">
        <v>0</v>
      </c>
      <c r="P167" s="41">
        <v>0</v>
      </c>
      <c r="Q167" s="41">
        <v>0</v>
      </c>
      <c r="R167" s="41">
        <v>0</v>
      </c>
      <c r="S167" s="41">
        <v>0</v>
      </c>
      <c r="T167" s="41">
        <v>0</v>
      </c>
      <c r="U167" s="41">
        <v>0</v>
      </c>
      <c r="V167" s="41">
        <v>0</v>
      </c>
      <c r="W167" s="41">
        <v>0</v>
      </c>
      <c r="X167" s="41">
        <v>0</v>
      </c>
      <c r="Y167" s="41">
        <v>0</v>
      </c>
      <c r="Z167" s="41">
        <v>0</v>
      </c>
      <c r="AA167" s="41">
        <v>0</v>
      </c>
      <c r="AB167" s="41">
        <v>0</v>
      </c>
      <c r="AC167" s="41">
        <v>0</v>
      </c>
      <c r="AD167" s="41">
        <v>0</v>
      </c>
      <c r="AE167" s="41">
        <v>0</v>
      </c>
      <c r="AF167" s="41">
        <v>0</v>
      </c>
      <c r="AG167" s="44"/>
      <c r="AH167" s="23"/>
      <c r="AK167" s="21"/>
      <c r="AL167" s="2">
        <v>31</v>
      </c>
      <c r="AM167" s="2">
        <v>0</v>
      </c>
      <c r="AS167" s="41">
        <v>0</v>
      </c>
      <c r="AT167" s="41">
        <v>0</v>
      </c>
      <c r="AU167" s="41">
        <v>0</v>
      </c>
      <c r="AV167" s="41">
        <v>0</v>
      </c>
      <c r="AW167" s="41">
        <v>0</v>
      </c>
      <c r="AX167" s="41">
        <v>0</v>
      </c>
      <c r="AY167" s="41">
        <v>0</v>
      </c>
      <c r="AZ167" s="41">
        <v>0</v>
      </c>
      <c r="BA167" s="41">
        <v>0</v>
      </c>
      <c r="BB167" s="41">
        <v>0</v>
      </c>
      <c r="BC167" s="41">
        <v>0</v>
      </c>
      <c r="BD167" s="41">
        <v>0</v>
      </c>
      <c r="BE167" s="41">
        <v>0</v>
      </c>
      <c r="BF167" s="41">
        <v>0</v>
      </c>
      <c r="BG167" s="41">
        <v>0</v>
      </c>
      <c r="BH167" s="41">
        <v>0</v>
      </c>
      <c r="BI167" s="41">
        <v>0</v>
      </c>
      <c r="BJ167" s="41">
        <v>0</v>
      </c>
      <c r="BK167" s="41">
        <v>0</v>
      </c>
      <c r="BL167" s="41">
        <v>0</v>
      </c>
      <c r="BM167" s="41">
        <v>0</v>
      </c>
      <c r="BN167" s="41">
        <v>0</v>
      </c>
      <c r="BO167" s="41">
        <v>0</v>
      </c>
      <c r="BP167" s="41">
        <v>0</v>
      </c>
      <c r="BQ167" s="41">
        <v>0</v>
      </c>
      <c r="BR167" s="41">
        <v>0</v>
      </c>
      <c r="BS167" s="41">
        <v>0</v>
      </c>
      <c r="BT167" s="41">
        <v>0</v>
      </c>
      <c r="BU167" s="41">
        <v>0</v>
      </c>
      <c r="BV167" s="41">
        <v>0</v>
      </c>
      <c r="BW167" s="41">
        <v>0</v>
      </c>
      <c r="BX167" s="41">
        <v>0</v>
      </c>
      <c r="BY167" s="41">
        <v>0</v>
      </c>
      <c r="BZ167" s="41">
        <v>0</v>
      </c>
      <c r="CA167" s="41">
        <v>0</v>
      </c>
      <c r="CB167" s="44"/>
      <c r="CC167" s="41">
        <v>0</v>
      </c>
      <c r="CD167" s="44"/>
    </row>
    <row r="168" spans="1:82">
      <c r="A168" s="41">
        <v>32</v>
      </c>
      <c r="B168" s="4" t="s">
        <v>56</v>
      </c>
      <c r="C168" s="41">
        <v>0</v>
      </c>
      <c r="D168" s="41">
        <v>0</v>
      </c>
      <c r="E168" s="41">
        <v>0</v>
      </c>
      <c r="F168" s="41">
        <v>0</v>
      </c>
      <c r="G168" s="41">
        <v>0</v>
      </c>
      <c r="H168" s="41">
        <v>0</v>
      </c>
      <c r="I168" s="41">
        <v>0</v>
      </c>
      <c r="J168" s="41">
        <v>0</v>
      </c>
      <c r="K168" s="41">
        <v>0</v>
      </c>
      <c r="L168" s="41">
        <v>0</v>
      </c>
      <c r="M168" s="41">
        <v>0</v>
      </c>
      <c r="N168" s="41">
        <v>0</v>
      </c>
      <c r="O168" s="41">
        <v>0</v>
      </c>
      <c r="P168" s="41">
        <v>0</v>
      </c>
      <c r="Q168" s="41">
        <v>0</v>
      </c>
      <c r="R168" s="41">
        <v>0</v>
      </c>
      <c r="S168" s="41">
        <v>0</v>
      </c>
      <c r="T168" s="41">
        <v>0</v>
      </c>
      <c r="U168" s="41">
        <v>0</v>
      </c>
      <c r="V168" s="41">
        <v>0</v>
      </c>
      <c r="W168" s="41">
        <v>0</v>
      </c>
      <c r="X168" s="41">
        <v>0</v>
      </c>
      <c r="Y168" s="41">
        <v>0</v>
      </c>
      <c r="Z168" s="41">
        <v>0</v>
      </c>
      <c r="AA168" s="41">
        <v>0</v>
      </c>
      <c r="AB168" s="41">
        <v>0</v>
      </c>
      <c r="AC168" s="41">
        <v>0</v>
      </c>
      <c r="AD168" s="41">
        <v>0</v>
      </c>
      <c r="AE168" s="41">
        <v>0</v>
      </c>
      <c r="AF168" s="41">
        <v>0</v>
      </c>
      <c r="AG168" s="41">
        <v>0</v>
      </c>
      <c r="AH168" s="44"/>
      <c r="AI168" s="23"/>
      <c r="AK168" s="21"/>
      <c r="AL168" s="2">
        <v>32</v>
      </c>
      <c r="AM168" s="2">
        <v>0</v>
      </c>
      <c r="AS168" s="41">
        <v>0</v>
      </c>
      <c r="AT168" s="41">
        <v>0</v>
      </c>
      <c r="AU168" s="41">
        <v>0</v>
      </c>
      <c r="AV168" s="41">
        <v>0</v>
      </c>
      <c r="AW168" s="41">
        <v>0</v>
      </c>
      <c r="AX168" s="41">
        <v>0</v>
      </c>
      <c r="AY168" s="41">
        <v>0</v>
      </c>
      <c r="AZ168" s="41">
        <v>0</v>
      </c>
      <c r="BA168" s="41">
        <v>0</v>
      </c>
      <c r="BB168" s="41">
        <v>0</v>
      </c>
      <c r="BC168" s="41">
        <v>0</v>
      </c>
      <c r="BD168" s="41">
        <v>0</v>
      </c>
      <c r="BE168" s="41">
        <v>0</v>
      </c>
      <c r="BF168" s="41">
        <v>0</v>
      </c>
      <c r="BG168" s="41">
        <v>0</v>
      </c>
      <c r="BH168" s="41">
        <v>0</v>
      </c>
      <c r="BI168" s="41">
        <v>0</v>
      </c>
      <c r="BJ168" s="41">
        <v>0</v>
      </c>
      <c r="BK168" s="41">
        <v>0</v>
      </c>
      <c r="BL168" s="41">
        <v>0</v>
      </c>
      <c r="BM168" s="41">
        <v>0</v>
      </c>
      <c r="BN168" s="41">
        <v>0</v>
      </c>
      <c r="BO168" s="41">
        <v>0</v>
      </c>
      <c r="BP168" s="41">
        <v>0</v>
      </c>
      <c r="BQ168" s="41">
        <v>0</v>
      </c>
      <c r="BR168" s="41">
        <v>0</v>
      </c>
      <c r="BS168" s="41">
        <v>0</v>
      </c>
      <c r="BT168" s="41">
        <v>0</v>
      </c>
      <c r="BU168" s="41">
        <v>0</v>
      </c>
      <c r="BV168" s="41">
        <v>0</v>
      </c>
      <c r="BW168" s="41">
        <v>0</v>
      </c>
      <c r="BX168" s="41">
        <v>0</v>
      </c>
      <c r="BY168" s="41">
        <v>0</v>
      </c>
      <c r="BZ168" s="41">
        <v>0</v>
      </c>
      <c r="CA168" s="41">
        <v>0</v>
      </c>
      <c r="CB168" s="44"/>
      <c r="CC168" s="41">
        <v>0</v>
      </c>
      <c r="CD168" s="44"/>
    </row>
    <row r="169" spans="1:82">
      <c r="A169" s="41">
        <v>33</v>
      </c>
      <c r="B169" s="4" t="s">
        <v>56</v>
      </c>
      <c r="C169" s="41">
        <v>0</v>
      </c>
      <c r="D169" s="41">
        <v>0</v>
      </c>
      <c r="E169" s="41">
        <v>0</v>
      </c>
      <c r="F169" s="41">
        <v>0</v>
      </c>
      <c r="G169" s="41">
        <v>0</v>
      </c>
      <c r="H169" s="41">
        <v>0</v>
      </c>
      <c r="I169" s="41">
        <v>0</v>
      </c>
      <c r="J169" s="41">
        <v>0</v>
      </c>
      <c r="K169" s="41">
        <v>0</v>
      </c>
      <c r="L169" s="41">
        <v>0</v>
      </c>
      <c r="M169" s="41">
        <v>0</v>
      </c>
      <c r="N169" s="41">
        <v>0</v>
      </c>
      <c r="O169" s="41">
        <v>0</v>
      </c>
      <c r="P169" s="41">
        <v>0</v>
      </c>
      <c r="Q169" s="41">
        <v>0</v>
      </c>
      <c r="R169" s="41">
        <v>0</v>
      </c>
      <c r="S169" s="41">
        <v>0</v>
      </c>
      <c r="T169" s="41">
        <v>0</v>
      </c>
      <c r="U169" s="41">
        <v>0</v>
      </c>
      <c r="V169" s="41">
        <v>0</v>
      </c>
      <c r="W169" s="41">
        <v>0</v>
      </c>
      <c r="X169" s="41">
        <v>0</v>
      </c>
      <c r="Y169" s="41">
        <v>0</v>
      </c>
      <c r="Z169" s="41">
        <v>0</v>
      </c>
      <c r="AA169" s="41">
        <v>0</v>
      </c>
      <c r="AB169" s="41">
        <v>0</v>
      </c>
      <c r="AC169" s="41">
        <v>0</v>
      </c>
      <c r="AD169" s="41">
        <v>0</v>
      </c>
      <c r="AE169" s="41">
        <v>0</v>
      </c>
      <c r="AF169" s="41">
        <v>0</v>
      </c>
      <c r="AG169" s="41">
        <v>0</v>
      </c>
      <c r="AH169" s="41">
        <v>0</v>
      </c>
      <c r="AI169" s="44"/>
      <c r="AJ169" s="23"/>
      <c r="AK169" s="21"/>
      <c r="AL169" s="2">
        <v>33</v>
      </c>
      <c r="AM169" s="2">
        <v>0</v>
      </c>
      <c r="AS169" s="41">
        <v>0</v>
      </c>
      <c r="AT169" s="41">
        <v>0</v>
      </c>
      <c r="AU169" s="41">
        <v>0</v>
      </c>
      <c r="AV169" s="41">
        <v>0</v>
      </c>
      <c r="AW169" s="41">
        <v>0</v>
      </c>
      <c r="AX169" s="41">
        <v>0</v>
      </c>
      <c r="AY169" s="41">
        <v>0</v>
      </c>
      <c r="AZ169" s="41">
        <v>0</v>
      </c>
      <c r="BA169" s="41">
        <v>0</v>
      </c>
      <c r="BB169" s="41">
        <v>0</v>
      </c>
      <c r="BC169" s="41">
        <v>0</v>
      </c>
      <c r="BD169" s="41">
        <v>0</v>
      </c>
      <c r="BE169" s="41">
        <v>0</v>
      </c>
      <c r="BF169" s="41">
        <v>0</v>
      </c>
      <c r="BG169" s="41">
        <v>0</v>
      </c>
      <c r="BH169" s="41">
        <v>0</v>
      </c>
      <c r="BI169" s="41">
        <v>0</v>
      </c>
      <c r="BJ169" s="41">
        <v>0</v>
      </c>
      <c r="BK169" s="41">
        <v>0</v>
      </c>
      <c r="BL169" s="41">
        <v>0</v>
      </c>
      <c r="BM169" s="41">
        <v>0</v>
      </c>
      <c r="BN169" s="41">
        <v>0</v>
      </c>
      <c r="BO169" s="41">
        <v>0</v>
      </c>
      <c r="BP169" s="41">
        <v>0</v>
      </c>
      <c r="BQ169" s="41">
        <v>0</v>
      </c>
      <c r="BR169" s="41">
        <v>0</v>
      </c>
      <c r="BS169" s="41">
        <v>0</v>
      </c>
      <c r="BT169" s="41">
        <v>0</v>
      </c>
      <c r="BU169" s="41">
        <v>0</v>
      </c>
      <c r="BV169" s="41">
        <v>0</v>
      </c>
      <c r="BW169" s="41">
        <v>0</v>
      </c>
      <c r="BX169" s="41">
        <v>0</v>
      </c>
      <c r="BY169" s="41">
        <v>0</v>
      </c>
      <c r="BZ169" s="41">
        <v>0</v>
      </c>
      <c r="CA169" s="41">
        <v>0</v>
      </c>
      <c r="CB169" s="44"/>
      <c r="CC169" s="41">
        <v>0</v>
      </c>
      <c r="CD169" s="44"/>
    </row>
    <row r="170" spans="1:82">
      <c r="A170" s="41">
        <v>34</v>
      </c>
      <c r="B170" s="4" t="s">
        <v>56</v>
      </c>
      <c r="C170" s="41">
        <v>0</v>
      </c>
      <c r="D170" s="41">
        <v>0</v>
      </c>
      <c r="E170" s="41">
        <v>0</v>
      </c>
      <c r="F170" s="41">
        <v>0</v>
      </c>
      <c r="G170" s="41">
        <v>0</v>
      </c>
      <c r="H170" s="41">
        <v>0</v>
      </c>
      <c r="I170" s="41">
        <v>0</v>
      </c>
      <c r="J170" s="41">
        <v>0</v>
      </c>
      <c r="K170" s="41">
        <v>0</v>
      </c>
      <c r="L170" s="41">
        <v>0</v>
      </c>
      <c r="M170" s="41">
        <v>0</v>
      </c>
      <c r="N170" s="41">
        <v>0</v>
      </c>
      <c r="O170" s="41">
        <v>0</v>
      </c>
      <c r="P170" s="41">
        <v>0</v>
      </c>
      <c r="Q170" s="41">
        <v>0</v>
      </c>
      <c r="R170" s="41">
        <v>0</v>
      </c>
      <c r="S170" s="41">
        <v>0</v>
      </c>
      <c r="T170" s="41">
        <v>0</v>
      </c>
      <c r="U170" s="41">
        <v>0</v>
      </c>
      <c r="V170" s="41">
        <v>0</v>
      </c>
      <c r="W170" s="41">
        <v>0</v>
      </c>
      <c r="X170" s="41">
        <v>0</v>
      </c>
      <c r="Y170" s="41">
        <v>0</v>
      </c>
      <c r="Z170" s="41">
        <v>0</v>
      </c>
      <c r="AA170" s="41">
        <v>0</v>
      </c>
      <c r="AB170" s="41">
        <v>0</v>
      </c>
      <c r="AC170" s="41">
        <v>0</v>
      </c>
      <c r="AD170" s="41">
        <v>0</v>
      </c>
      <c r="AE170" s="41">
        <v>0</v>
      </c>
      <c r="AF170" s="41">
        <v>0</v>
      </c>
      <c r="AG170" s="41">
        <v>0</v>
      </c>
      <c r="AH170" s="41">
        <v>0</v>
      </c>
      <c r="AI170" s="41">
        <v>0</v>
      </c>
      <c r="AJ170" s="43"/>
      <c r="AK170" s="25"/>
      <c r="AL170" s="2">
        <v>34</v>
      </c>
      <c r="AM170" s="2">
        <v>0</v>
      </c>
      <c r="AS170" s="41">
        <v>0</v>
      </c>
      <c r="AT170" s="41">
        <v>0</v>
      </c>
      <c r="AU170" s="41">
        <v>0</v>
      </c>
      <c r="AV170" s="41">
        <v>0</v>
      </c>
      <c r="AW170" s="41">
        <v>0</v>
      </c>
      <c r="AX170" s="41">
        <v>0</v>
      </c>
      <c r="AY170" s="41">
        <v>0</v>
      </c>
      <c r="AZ170" s="41">
        <v>0</v>
      </c>
      <c r="BA170" s="41">
        <v>0</v>
      </c>
      <c r="BB170" s="41">
        <v>0</v>
      </c>
      <c r="BC170" s="41">
        <v>0</v>
      </c>
      <c r="BD170" s="41">
        <v>0</v>
      </c>
      <c r="BE170" s="41">
        <v>0</v>
      </c>
      <c r="BF170" s="41">
        <v>0</v>
      </c>
      <c r="BG170" s="41">
        <v>0</v>
      </c>
      <c r="BH170" s="41">
        <v>0</v>
      </c>
      <c r="BI170" s="41">
        <v>0</v>
      </c>
      <c r="BJ170" s="41">
        <v>0</v>
      </c>
      <c r="BK170" s="41">
        <v>0</v>
      </c>
      <c r="BL170" s="41">
        <v>0</v>
      </c>
      <c r="BM170" s="41">
        <v>0</v>
      </c>
      <c r="BN170" s="41">
        <v>0</v>
      </c>
      <c r="BO170" s="41">
        <v>0</v>
      </c>
      <c r="BP170" s="41">
        <v>0</v>
      </c>
      <c r="BQ170" s="41">
        <v>0</v>
      </c>
      <c r="BR170" s="41">
        <v>0</v>
      </c>
      <c r="BS170" s="41">
        <v>0</v>
      </c>
      <c r="BT170" s="41">
        <v>0</v>
      </c>
      <c r="BU170" s="41">
        <v>0</v>
      </c>
      <c r="BV170" s="41">
        <v>0</v>
      </c>
      <c r="BW170" s="41">
        <v>0</v>
      </c>
      <c r="BX170" s="41">
        <v>0</v>
      </c>
      <c r="BY170" s="41">
        <v>0</v>
      </c>
      <c r="BZ170" s="41">
        <v>0</v>
      </c>
      <c r="CA170" s="41">
        <v>0</v>
      </c>
      <c r="CB170" s="44"/>
      <c r="CC170" s="41">
        <v>0</v>
      </c>
      <c r="CD170" s="44"/>
    </row>
    <row r="171" spans="1:82">
      <c r="A171" s="41">
        <v>35</v>
      </c>
      <c r="B171" s="4" t="s">
        <v>56</v>
      </c>
      <c r="C171" s="41">
        <v>0</v>
      </c>
      <c r="D171" s="41">
        <v>0</v>
      </c>
      <c r="E171" s="41">
        <v>0</v>
      </c>
      <c r="F171" s="41">
        <v>0</v>
      </c>
      <c r="G171" s="41">
        <v>0</v>
      </c>
      <c r="H171" s="41">
        <v>0</v>
      </c>
      <c r="I171" s="41">
        <v>0</v>
      </c>
      <c r="J171" s="41">
        <v>0</v>
      </c>
      <c r="K171" s="41">
        <v>0</v>
      </c>
      <c r="L171" s="41">
        <v>0</v>
      </c>
      <c r="M171" s="41">
        <v>0</v>
      </c>
      <c r="N171" s="41">
        <v>0</v>
      </c>
      <c r="O171" s="41">
        <v>0</v>
      </c>
      <c r="P171" s="41">
        <v>0</v>
      </c>
      <c r="Q171" s="41">
        <v>0</v>
      </c>
      <c r="R171" s="41">
        <v>0</v>
      </c>
      <c r="S171" s="41">
        <v>0</v>
      </c>
      <c r="T171" s="41">
        <v>0</v>
      </c>
      <c r="U171" s="41">
        <v>0</v>
      </c>
      <c r="V171" s="41">
        <v>0</v>
      </c>
      <c r="W171" s="41">
        <v>0</v>
      </c>
      <c r="X171" s="41">
        <v>0</v>
      </c>
      <c r="Y171" s="41">
        <v>0</v>
      </c>
      <c r="Z171" s="41">
        <v>0</v>
      </c>
      <c r="AA171" s="41">
        <v>0</v>
      </c>
      <c r="AB171" s="41">
        <v>0</v>
      </c>
      <c r="AC171" s="41">
        <v>0</v>
      </c>
      <c r="AD171" s="41">
        <v>0</v>
      </c>
      <c r="AE171" s="41">
        <v>0</v>
      </c>
      <c r="AF171" s="41">
        <v>0</v>
      </c>
      <c r="AG171" s="41">
        <v>0</v>
      </c>
      <c r="AH171" s="41">
        <v>0</v>
      </c>
      <c r="AI171" s="41">
        <v>0</v>
      </c>
      <c r="AJ171" s="41">
        <v>0</v>
      </c>
      <c r="AK171" s="43"/>
      <c r="AL171" s="2">
        <v>35</v>
      </c>
      <c r="AM171" s="2">
        <v>0</v>
      </c>
      <c r="AS171" s="41">
        <v>0</v>
      </c>
      <c r="AT171" s="41">
        <v>0</v>
      </c>
      <c r="AU171" s="41">
        <v>0</v>
      </c>
      <c r="AV171" s="41">
        <v>0</v>
      </c>
      <c r="AW171" s="41">
        <v>0</v>
      </c>
      <c r="AX171" s="41">
        <v>0</v>
      </c>
      <c r="AY171" s="41">
        <v>0</v>
      </c>
      <c r="AZ171" s="41">
        <v>0</v>
      </c>
      <c r="BA171" s="41">
        <v>0</v>
      </c>
      <c r="BB171" s="41">
        <v>0</v>
      </c>
      <c r="BC171" s="41">
        <v>0</v>
      </c>
      <c r="BD171" s="41">
        <v>0</v>
      </c>
      <c r="BE171" s="41">
        <v>0</v>
      </c>
      <c r="BF171" s="41">
        <v>0</v>
      </c>
      <c r="BG171" s="41">
        <v>0</v>
      </c>
      <c r="BH171" s="41">
        <v>0</v>
      </c>
      <c r="BI171" s="41">
        <v>0</v>
      </c>
      <c r="BJ171" s="41">
        <v>0</v>
      </c>
      <c r="BK171" s="41">
        <v>0</v>
      </c>
      <c r="BL171" s="41">
        <v>0</v>
      </c>
      <c r="BM171" s="41">
        <v>0</v>
      </c>
      <c r="BN171" s="41">
        <v>0</v>
      </c>
      <c r="BO171" s="41">
        <v>0</v>
      </c>
      <c r="BP171" s="41">
        <v>0</v>
      </c>
      <c r="BQ171" s="41">
        <v>0</v>
      </c>
      <c r="BR171" s="41">
        <v>0</v>
      </c>
      <c r="BS171" s="41">
        <v>0</v>
      </c>
      <c r="BT171" s="41">
        <v>0</v>
      </c>
      <c r="BU171" s="41">
        <v>0</v>
      </c>
      <c r="BV171" s="41">
        <v>0</v>
      </c>
      <c r="BW171" s="41">
        <v>0</v>
      </c>
      <c r="BX171" s="41">
        <v>0</v>
      </c>
      <c r="BY171" s="41">
        <v>0</v>
      </c>
      <c r="BZ171" s="41">
        <v>0</v>
      </c>
      <c r="CA171" s="41">
        <v>0</v>
      </c>
      <c r="CB171" s="44"/>
      <c r="CC171" s="41">
        <v>0</v>
      </c>
      <c r="CD171" s="44"/>
    </row>
    <row r="172" spans="1:82">
      <c r="A172" s="2"/>
      <c r="B172" s="4"/>
      <c r="C172" s="2"/>
      <c r="D172" s="2"/>
      <c r="E172" s="2"/>
      <c r="F172" s="2"/>
      <c r="G172" s="2"/>
      <c r="H172" s="2"/>
      <c r="I172" s="2"/>
      <c r="J172" s="2"/>
      <c r="K172" s="2"/>
      <c r="L172" s="2"/>
      <c r="M172" s="2"/>
      <c r="N172" s="2"/>
      <c r="O172" s="2"/>
      <c r="P172" s="2"/>
      <c r="Q172" s="2"/>
      <c r="R172" s="2"/>
      <c r="S172" s="2"/>
      <c r="T172" s="2"/>
      <c r="U172" s="2"/>
      <c r="AL172" s="2"/>
      <c r="AM172" s="2"/>
      <c r="AS172" s="41"/>
      <c r="AT172" s="41"/>
      <c r="AU172" s="41"/>
      <c r="AV172" s="41"/>
      <c r="AW172" s="41"/>
      <c r="AX172" s="41"/>
      <c r="AY172" s="41"/>
      <c r="AZ172" s="41"/>
      <c r="BA172" s="41"/>
      <c r="BB172" s="41"/>
      <c r="BC172" s="41"/>
      <c r="BD172" s="41"/>
      <c r="BE172" s="41"/>
      <c r="BF172" s="41"/>
      <c r="BG172" s="41"/>
      <c r="BH172" s="41"/>
      <c r="BI172" s="41"/>
      <c r="BJ172" s="41"/>
      <c r="BK172" s="41"/>
      <c r="BL172" s="41"/>
      <c r="BM172" s="41"/>
      <c r="BN172" s="41"/>
      <c r="BO172" s="41"/>
      <c r="BP172" s="41"/>
      <c r="BQ172" s="41"/>
      <c r="BR172" s="41"/>
      <c r="BS172" s="41"/>
      <c r="BT172" s="41"/>
      <c r="BU172" s="41"/>
      <c r="BV172" s="41"/>
      <c r="BW172" s="41"/>
      <c r="BX172" s="41"/>
      <c r="BY172" s="41"/>
      <c r="BZ172" s="41"/>
      <c r="CA172" s="41"/>
      <c r="CB172" s="44"/>
      <c r="CC172" s="41"/>
      <c r="CD172" s="44"/>
    </row>
    <row r="173" spans="1:82">
      <c r="AS173" s="44"/>
      <c r="AT173" s="44"/>
      <c r="AU173" s="44"/>
      <c r="AV173" s="44"/>
      <c r="AW173" s="44"/>
      <c r="AX173" s="44"/>
      <c r="AY173" s="44"/>
      <c r="AZ173" s="44"/>
      <c r="BA173" s="44"/>
      <c r="BB173" s="44"/>
      <c r="BC173" s="44"/>
      <c r="BD173" s="44"/>
      <c r="BE173" s="44"/>
      <c r="BF173" s="44"/>
      <c r="BG173" s="44"/>
      <c r="BH173" s="44"/>
      <c r="BI173" s="44"/>
      <c r="BJ173" s="44"/>
      <c r="BK173" s="44"/>
      <c r="BL173" s="44"/>
      <c r="BM173" s="44"/>
      <c r="BN173" s="44"/>
      <c r="BO173" s="44"/>
      <c r="BP173" s="44"/>
      <c r="BQ173" s="44"/>
      <c r="BR173" s="44"/>
      <c r="BS173" s="44"/>
      <c r="BT173" s="44"/>
      <c r="BU173" s="44"/>
      <c r="BV173" s="44"/>
      <c r="BW173" s="44"/>
      <c r="BX173" s="44"/>
      <c r="BY173" s="44"/>
      <c r="BZ173" s="44"/>
      <c r="CA173" s="44"/>
      <c r="CB173" s="44"/>
      <c r="CC173" s="44"/>
      <c r="CD173" s="44"/>
    </row>
    <row r="174" spans="1:82">
      <c r="A174" s="1" t="s">
        <v>58</v>
      </c>
      <c r="AS174" s="44">
        <v>1</v>
      </c>
      <c r="AT174" s="44">
        <v>2</v>
      </c>
      <c r="AU174" s="44">
        <v>3</v>
      </c>
      <c r="AV174" s="44">
        <v>4</v>
      </c>
      <c r="AW174" s="44">
        <v>5</v>
      </c>
      <c r="AX174" s="44">
        <v>6</v>
      </c>
      <c r="AY174" s="44">
        <v>7</v>
      </c>
      <c r="AZ174" s="44">
        <v>8</v>
      </c>
      <c r="BA174" s="44">
        <v>9</v>
      </c>
      <c r="BB174" s="44">
        <v>10</v>
      </c>
      <c r="BC174" s="44">
        <v>11</v>
      </c>
      <c r="BD174" s="44">
        <v>12</v>
      </c>
      <c r="BE174" s="44">
        <v>13</v>
      </c>
      <c r="BF174" s="44">
        <v>14</v>
      </c>
      <c r="BG174" s="44">
        <v>15</v>
      </c>
      <c r="BH174" s="44">
        <v>16</v>
      </c>
      <c r="BI174" s="44">
        <v>17</v>
      </c>
      <c r="BJ174" s="44">
        <v>18</v>
      </c>
      <c r="BK174" s="44">
        <v>19</v>
      </c>
      <c r="BL174" s="44">
        <v>20</v>
      </c>
      <c r="BM174" s="44">
        <v>21</v>
      </c>
      <c r="BN174" s="44">
        <v>22</v>
      </c>
      <c r="BO174" s="44">
        <v>23</v>
      </c>
      <c r="BP174" s="44">
        <v>24</v>
      </c>
      <c r="BQ174" s="44">
        <v>25</v>
      </c>
      <c r="BR174" s="44">
        <v>26</v>
      </c>
      <c r="BS174" s="44">
        <v>27</v>
      </c>
      <c r="BT174" s="44">
        <v>28</v>
      </c>
      <c r="BU174" s="44">
        <v>29</v>
      </c>
      <c r="BV174" s="44">
        <v>30</v>
      </c>
      <c r="BW174" s="44">
        <v>31</v>
      </c>
      <c r="BX174" s="44">
        <v>32</v>
      </c>
      <c r="BY174" s="44">
        <v>33</v>
      </c>
      <c r="BZ174" s="44">
        <v>34</v>
      </c>
      <c r="CA174" s="44">
        <v>35</v>
      </c>
      <c r="CB174" s="44"/>
      <c r="CC174" s="44"/>
      <c r="CD174" s="44"/>
    </row>
    <row r="175" spans="1:82">
      <c r="D175" s="3" t="s">
        <v>59</v>
      </c>
      <c r="E175" s="1" t="s">
        <v>60</v>
      </c>
      <c r="AS175" s="44"/>
      <c r="AT175" s="44"/>
      <c r="AU175" s="44"/>
      <c r="AV175" s="44"/>
      <c r="AW175" s="44"/>
      <c r="AX175" s="44"/>
      <c r="AY175" s="44"/>
      <c r="AZ175" s="44"/>
      <c r="BA175" s="44"/>
      <c r="BB175" s="44"/>
      <c r="BC175" s="44"/>
      <c r="BD175" s="44"/>
      <c r="BE175" s="44"/>
      <c r="BF175" s="44"/>
      <c r="BG175" s="44"/>
      <c r="BH175" s="44"/>
      <c r="BI175" s="44"/>
      <c r="BJ175" s="44"/>
      <c r="BK175" s="44"/>
      <c r="BL175" s="44"/>
      <c r="BM175" s="44"/>
      <c r="BN175" s="44"/>
      <c r="BO175" s="44"/>
      <c r="BP175" s="44"/>
      <c r="BQ175" s="44"/>
      <c r="BR175" s="44"/>
      <c r="BS175" s="44"/>
      <c r="BT175" s="44"/>
      <c r="BU175" s="44"/>
      <c r="BV175" s="44"/>
      <c r="BW175" s="44"/>
      <c r="BX175" s="44"/>
      <c r="BY175" s="44"/>
      <c r="BZ175" s="44"/>
      <c r="CA175" s="44"/>
      <c r="CB175" s="44"/>
      <c r="CC175" s="44"/>
      <c r="CD175" s="44"/>
    </row>
    <row r="176" spans="1:82">
      <c r="B176" s="1" t="s">
        <v>53</v>
      </c>
      <c r="C176" s="41">
        <v>1</v>
      </c>
      <c r="D176" s="41">
        <v>2</v>
      </c>
      <c r="E176" s="41">
        <v>3</v>
      </c>
      <c r="F176" s="41">
        <v>4</v>
      </c>
      <c r="G176" s="41">
        <v>5</v>
      </c>
      <c r="H176" s="41">
        <v>6</v>
      </c>
      <c r="I176" s="41">
        <v>7</v>
      </c>
      <c r="J176" s="41">
        <v>8</v>
      </c>
      <c r="K176" s="41">
        <v>9</v>
      </c>
      <c r="L176" s="41">
        <v>10</v>
      </c>
      <c r="M176" s="41">
        <v>11</v>
      </c>
      <c r="N176" s="41">
        <v>12</v>
      </c>
      <c r="O176" s="41">
        <v>13</v>
      </c>
      <c r="P176" s="41">
        <v>14</v>
      </c>
      <c r="Q176" s="41">
        <v>15</v>
      </c>
      <c r="R176" s="41">
        <v>16</v>
      </c>
      <c r="S176" s="41">
        <v>17</v>
      </c>
      <c r="T176" s="41">
        <v>18</v>
      </c>
      <c r="U176" s="41">
        <v>19</v>
      </c>
      <c r="V176" s="41">
        <v>20</v>
      </c>
      <c r="W176" s="41">
        <v>21</v>
      </c>
      <c r="X176" s="41">
        <v>22</v>
      </c>
      <c r="Y176" s="41">
        <v>23</v>
      </c>
      <c r="Z176" s="41">
        <v>24</v>
      </c>
      <c r="AA176" s="41">
        <v>25</v>
      </c>
      <c r="AB176" s="41">
        <v>26</v>
      </c>
      <c r="AC176" s="41">
        <v>27</v>
      </c>
      <c r="AD176" s="41">
        <v>28</v>
      </c>
      <c r="AE176" s="41">
        <v>29</v>
      </c>
      <c r="AF176" s="41">
        <v>30</v>
      </c>
      <c r="AG176" s="41">
        <v>31</v>
      </c>
      <c r="AH176" s="41">
        <v>32</v>
      </c>
      <c r="AI176" s="41">
        <v>33</v>
      </c>
      <c r="AJ176" s="41">
        <v>34</v>
      </c>
      <c r="AK176" s="41">
        <v>35</v>
      </c>
      <c r="AL176" s="3" t="s">
        <v>28</v>
      </c>
      <c r="AS176" s="45" t="s">
        <v>61</v>
      </c>
      <c r="AT176" s="44"/>
      <c r="AU176" s="44"/>
      <c r="AV176" s="44"/>
      <c r="AW176" s="44"/>
      <c r="AX176" s="44"/>
      <c r="AY176" s="44"/>
      <c r="AZ176" s="44"/>
      <c r="BA176" s="44"/>
      <c r="BB176" s="44"/>
      <c r="BC176" s="44"/>
      <c r="BD176" s="44"/>
      <c r="BE176" s="44"/>
      <c r="BF176" s="44"/>
      <c r="BG176" s="44"/>
      <c r="BH176" s="44"/>
      <c r="BI176" s="44"/>
      <c r="BJ176" s="44"/>
      <c r="BK176" s="44"/>
      <c r="BL176" s="44"/>
      <c r="BM176" s="44"/>
      <c r="BN176" s="44"/>
      <c r="BO176" s="44"/>
      <c r="BP176" s="44"/>
      <c r="BQ176" s="44"/>
      <c r="BR176" s="44"/>
      <c r="BS176" s="44"/>
      <c r="BT176" s="44"/>
      <c r="BU176" s="44"/>
      <c r="BV176" s="44"/>
      <c r="BW176" s="44"/>
      <c r="BX176" s="44"/>
      <c r="BY176" s="44"/>
      <c r="BZ176" s="44"/>
      <c r="CA176" s="44"/>
      <c r="CB176" s="44"/>
      <c r="CC176" s="46" t="s">
        <v>62</v>
      </c>
      <c r="CD176" s="44"/>
    </row>
    <row r="177" spans="1:82">
      <c r="A177" s="3" t="s">
        <v>28</v>
      </c>
      <c r="B177" s="4" t="s">
        <v>56</v>
      </c>
      <c r="C177" s="5" t="s">
        <v>57</v>
      </c>
      <c r="D177" s="5" t="s">
        <v>57</v>
      </c>
      <c r="E177" s="5" t="s">
        <v>57</v>
      </c>
      <c r="F177" s="5" t="s">
        <v>57</v>
      </c>
      <c r="G177" s="5" t="s">
        <v>57</v>
      </c>
      <c r="H177" s="5" t="s">
        <v>57</v>
      </c>
      <c r="I177" s="5" t="s">
        <v>57</v>
      </c>
      <c r="J177" s="5" t="s">
        <v>57</v>
      </c>
      <c r="K177" s="5" t="s">
        <v>57</v>
      </c>
      <c r="L177" s="5" t="s">
        <v>57</v>
      </c>
      <c r="M177" s="5" t="s">
        <v>57</v>
      </c>
      <c r="N177" s="5" t="s">
        <v>57</v>
      </c>
      <c r="O177" s="5" t="s">
        <v>57</v>
      </c>
      <c r="P177" s="5" t="s">
        <v>57</v>
      </c>
      <c r="Q177" s="5" t="s">
        <v>57</v>
      </c>
      <c r="R177" s="5" t="s">
        <v>57</v>
      </c>
      <c r="S177" s="5" t="s">
        <v>57</v>
      </c>
      <c r="T177" s="5" t="s">
        <v>57</v>
      </c>
      <c r="U177" s="5" t="s">
        <v>57</v>
      </c>
      <c r="V177" s="27" t="s">
        <v>57</v>
      </c>
      <c r="W177" s="27" t="s">
        <v>57</v>
      </c>
      <c r="X177" s="27" t="s">
        <v>57</v>
      </c>
      <c r="Y177" s="27" t="s">
        <v>57</v>
      </c>
      <c r="Z177" s="27" t="s">
        <v>57</v>
      </c>
      <c r="AA177" s="27" t="s">
        <v>57</v>
      </c>
      <c r="AB177" s="27" t="s">
        <v>57</v>
      </c>
      <c r="AC177" s="27" t="s">
        <v>57</v>
      </c>
      <c r="AD177" s="27" t="s">
        <v>57</v>
      </c>
      <c r="AE177" s="27" t="s">
        <v>57</v>
      </c>
      <c r="AF177" s="27" t="s">
        <v>57</v>
      </c>
      <c r="AG177" s="27" t="s">
        <v>57</v>
      </c>
      <c r="AH177" s="27" t="s">
        <v>57</v>
      </c>
      <c r="AI177" s="27" t="s">
        <v>57</v>
      </c>
      <c r="AJ177" s="27" t="s">
        <v>57</v>
      </c>
      <c r="AK177" s="27" t="s">
        <v>57</v>
      </c>
      <c r="AS177" s="44"/>
      <c r="AT177" s="44"/>
      <c r="AU177" s="44"/>
      <c r="AV177" s="44"/>
      <c r="AW177" s="44"/>
      <c r="AX177" s="44"/>
      <c r="AY177" s="44"/>
      <c r="AZ177" s="44"/>
      <c r="BA177" s="44"/>
      <c r="BB177" s="44"/>
      <c r="BC177" s="44"/>
      <c r="BD177" s="44"/>
      <c r="BE177" s="44"/>
      <c r="BF177" s="44"/>
      <c r="BG177" s="44"/>
      <c r="BH177" s="44"/>
      <c r="BI177" s="44"/>
      <c r="BJ177" s="44"/>
      <c r="BK177" s="44"/>
      <c r="BL177" s="44"/>
      <c r="BM177" s="44"/>
      <c r="BN177" s="44"/>
      <c r="BO177" s="44"/>
      <c r="BP177" s="44"/>
      <c r="BQ177" s="44"/>
      <c r="BR177" s="44"/>
      <c r="BS177" s="44"/>
      <c r="BT177" s="44"/>
      <c r="BU177" s="44"/>
      <c r="BV177" s="44"/>
      <c r="BW177" s="44"/>
      <c r="BX177" s="44"/>
      <c r="BY177" s="44"/>
      <c r="BZ177" s="44"/>
      <c r="CA177" s="44"/>
      <c r="CB177" s="44"/>
      <c r="CC177" s="44"/>
      <c r="CD177" s="44"/>
    </row>
    <row r="178" spans="1:82">
      <c r="A178" s="41">
        <v>1</v>
      </c>
      <c r="B178" s="4" t="s">
        <v>56</v>
      </c>
      <c r="C178" s="41">
        <v>0</v>
      </c>
      <c r="D178" s="13">
        <v>0</v>
      </c>
      <c r="E178" s="14"/>
      <c r="F178" s="14"/>
      <c r="G178" s="14"/>
      <c r="H178" s="8"/>
      <c r="I178" s="8"/>
      <c r="J178" s="8"/>
      <c r="K178" s="8"/>
      <c r="L178" s="8"/>
      <c r="M178" s="8"/>
      <c r="N178" s="8"/>
      <c r="O178" s="8"/>
      <c r="P178" s="8"/>
      <c r="Q178" s="8"/>
      <c r="R178" s="8"/>
      <c r="S178" s="8"/>
      <c r="T178" s="8"/>
      <c r="U178" s="8"/>
      <c r="V178" s="6"/>
      <c r="W178" s="6"/>
      <c r="X178" s="6"/>
      <c r="Y178" s="6"/>
      <c r="Z178" s="17"/>
      <c r="AA178" s="6"/>
      <c r="AB178" s="6"/>
      <c r="AC178" s="6"/>
      <c r="AD178" s="6"/>
      <c r="AE178" s="6"/>
      <c r="AF178" s="6"/>
      <c r="AG178" s="6">
        <v>0</v>
      </c>
      <c r="AH178" s="6"/>
      <c r="AI178" s="6"/>
      <c r="AJ178" s="6"/>
      <c r="AK178" s="21"/>
      <c r="AL178" s="2">
        <v>1</v>
      </c>
      <c r="AS178" s="41">
        <v>0</v>
      </c>
      <c r="AT178" s="41">
        <v>0</v>
      </c>
      <c r="AU178" s="41">
        <v>0</v>
      </c>
      <c r="AV178" s="41">
        <v>0</v>
      </c>
      <c r="AW178" s="41">
        <v>0</v>
      </c>
      <c r="AX178" s="41">
        <v>0</v>
      </c>
      <c r="AY178" s="41">
        <v>0</v>
      </c>
      <c r="AZ178" s="41">
        <v>0</v>
      </c>
      <c r="BA178" s="41">
        <v>0</v>
      </c>
      <c r="BB178" s="41">
        <v>0</v>
      </c>
      <c r="BC178" s="41">
        <v>0</v>
      </c>
      <c r="BD178" s="41">
        <v>0</v>
      </c>
      <c r="BE178" s="41">
        <v>0</v>
      </c>
      <c r="BF178" s="41">
        <v>0</v>
      </c>
      <c r="BG178" s="41">
        <v>0</v>
      </c>
      <c r="BH178" s="41">
        <v>0</v>
      </c>
      <c r="BI178" s="41">
        <v>0</v>
      </c>
      <c r="BJ178" s="41">
        <v>0</v>
      </c>
      <c r="BK178" s="41">
        <v>0</v>
      </c>
      <c r="BL178" s="41">
        <v>0</v>
      </c>
      <c r="BM178" s="41">
        <v>0</v>
      </c>
      <c r="BN178" s="41">
        <v>0</v>
      </c>
      <c r="BO178" s="41">
        <v>0</v>
      </c>
      <c r="BP178" s="41">
        <v>0</v>
      </c>
      <c r="BQ178" s="41">
        <v>0</v>
      </c>
      <c r="BR178" s="41">
        <v>0</v>
      </c>
      <c r="BS178" s="41">
        <v>0</v>
      </c>
      <c r="BT178" s="41">
        <v>0</v>
      </c>
      <c r="BU178" s="41">
        <v>0</v>
      </c>
      <c r="BV178" s="41">
        <v>0</v>
      </c>
      <c r="BW178" s="41">
        <v>0</v>
      </c>
      <c r="BX178" s="41">
        <v>0</v>
      </c>
      <c r="BY178" s="41">
        <v>0</v>
      </c>
      <c r="BZ178" s="41">
        <v>0</v>
      </c>
      <c r="CA178" s="41">
        <v>0</v>
      </c>
      <c r="CB178" s="44"/>
      <c r="CC178" s="41">
        <v>0</v>
      </c>
      <c r="CD178" s="44"/>
    </row>
    <row r="179" spans="1:82">
      <c r="A179" s="41">
        <v>2</v>
      </c>
      <c r="B179" s="4" t="s">
        <v>56</v>
      </c>
      <c r="C179" s="41">
        <v>0</v>
      </c>
      <c r="D179" s="41">
        <v>0</v>
      </c>
      <c r="E179" s="15">
        <v>0</v>
      </c>
      <c r="F179" s="2">
        <v>0</v>
      </c>
      <c r="G179" s="2">
        <v>0</v>
      </c>
      <c r="H179" s="2">
        <v>0</v>
      </c>
      <c r="J179">
        <v>0</v>
      </c>
      <c r="K179">
        <v>0</v>
      </c>
      <c r="L179">
        <v>0</v>
      </c>
      <c r="V179" s="6"/>
      <c r="W179" s="6"/>
      <c r="X179" s="6"/>
      <c r="Y179" s="6"/>
      <c r="Z179" s="17"/>
      <c r="AA179" s="6"/>
      <c r="AB179" s="6"/>
      <c r="AC179" s="6"/>
      <c r="AD179" s="6"/>
      <c r="AE179" s="6"/>
      <c r="AF179" s="6"/>
      <c r="AG179" s="6">
        <v>0</v>
      </c>
      <c r="AH179" s="6"/>
      <c r="AI179" s="6"/>
      <c r="AJ179" s="6"/>
      <c r="AK179" s="21"/>
      <c r="AL179" s="2">
        <v>2</v>
      </c>
      <c r="AS179" s="41">
        <v>0</v>
      </c>
      <c r="AT179" s="41">
        <v>0</v>
      </c>
      <c r="AU179" s="41">
        <v>0</v>
      </c>
      <c r="AV179" s="41">
        <v>0</v>
      </c>
      <c r="AW179" s="41">
        <v>0</v>
      </c>
      <c r="AX179" s="41">
        <v>0</v>
      </c>
      <c r="AY179" s="41">
        <v>0</v>
      </c>
      <c r="AZ179" s="41">
        <v>0</v>
      </c>
      <c r="BA179" s="41">
        <v>0</v>
      </c>
      <c r="BB179" s="41">
        <v>0</v>
      </c>
      <c r="BC179" s="41">
        <v>0</v>
      </c>
      <c r="BD179" s="41">
        <v>0</v>
      </c>
      <c r="BE179" s="41">
        <v>0</v>
      </c>
      <c r="BF179" s="41">
        <v>0</v>
      </c>
      <c r="BG179" s="41">
        <v>0</v>
      </c>
      <c r="BH179" s="41">
        <v>0</v>
      </c>
      <c r="BI179" s="41">
        <v>0</v>
      </c>
      <c r="BJ179" s="41">
        <v>0</v>
      </c>
      <c r="BK179" s="41">
        <v>0</v>
      </c>
      <c r="BL179" s="41">
        <v>0</v>
      </c>
      <c r="BM179" s="41">
        <v>0</v>
      </c>
      <c r="BN179" s="41">
        <v>0</v>
      </c>
      <c r="BO179" s="41">
        <v>0</v>
      </c>
      <c r="BP179" s="41">
        <v>0</v>
      </c>
      <c r="BQ179" s="41">
        <v>0</v>
      </c>
      <c r="BR179" s="41">
        <v>0</v>
      </c>
      <c r="BS179" s="41">
        <v>0</v>
      </c>
      <c r="BT179" s="41">
        <v>0</v>
      </c>
      <c r="BU179" s="41">
        <v>0</v>
      </c>
      <c r="BV179" s="41">
        <v>0</v>
      </c>
      <c r="BW179" s="41">
        <v>0</v>
      </c>
      <c r="BX179" s="41">
        <v>0</v>
      </c>
      <c r="BY179" s="41">
        <v>0</v>
      </c>
      <c r="BZ179" s="41">
        <v>0</v>
      </c>
      <c r="CA179" s="41">
        <v>0</v>
      </c>
      <c r="CB179" s="44"/>
      <c r="CC179" s="41">
        <v>0</v>
      </c>
      <c r="CD179" s="44"/>
    </row>
    <row r="180" spans="1:82">
      <c r="A180" s="41">
        <v>3</v>
      </c>
      <c r="B180" s="4" t="s">
        <v>56</v>
      </c>
      <c r="C180" s="41">
        <v>0</v>
      </c>
      <c r="D180" s="41">
        <v>0</v>
      </c>
      <c r="E180" s="41">
        <v>0</v>
      </c>
      <c r="F180" s="15">
        <v>0</v>
      </c>
      <c r="G180" s="2">
        <v>0</v>
      </c>
      <c r="I180" s="2">
        <v>0</v>
      </c>
      <c r="J180">
        <v>0</v>
      </c>
      <c r="K180">
        <v>0</v>
      </c>
      <c r="L180">
        <v>0</v>
      </c>
      <c r="V180" s="6"/>
      <c r="W180" s="6"/>
      <c r="X180" s="6"/>
      <c r="Y180" s="6"/>
      <c r="Z180" s="17"/>
      <c r="AA180" s="6"/>
      <c r="AB180" s="6"/>
      <c r="AC180" s="6"/>
      <c r="AD180" s="6"/>
      <c r="AE180" s="6"/>
      <c r="AF180" s="6"/>
      <c r="AG180" s="6">
        <v>0</v>
      </c>
      <c r="AH180" s="6"/>
      <c r="AI180" s="6"/>
      <c r="AJ180" s="6"/>
      <c r="AK180" s="21"/>
      <c r="AL180" s="2">
        <v>3</v>
      </c>
      <c r="AS180" s="41">
        <v>0</v>
      </c>
      <c r="AT180" s="41">
        <v>0</v>
      </c>
      <c r="AU180" s="41">
        <v>0</v>
      </c>
      <c r="AV180" s="41">
        <v>0</v>
      </c>
      <c r="AW180" s="41">
        <v>0</v>
      </c>
      <c r="AX180" s="41">
        <v>0</v>
      </c>
      <c r="AY180" s="41">
        <v>0</v>
      </c>
      <c r="AZ180" s="41">
        <v>0</v>
      </c>
      <c r="BA180" s="41">
        <v>0</v>
      </c>
      <c r="BB180" s="41">
        <v>0</v>
      </c>
      <c r="BC180" s="41">
        <v>0</v>
      </c>
      <c r="BD180" s="41">
        <v>0</v>
      </c>
      <c r="BE180" s="41">
        <v>0</v>
      </c>
      <c r="BF180" s="41">
        <v>0</v>
      </c>
      <c r="BG180" s="41">
        <v>0</v>
      </c>
      <c r="BH180" s="41">
        <v>0</v>
      </c>
      <c r="BI180" s="41">
        <v>0</v>
      </c>
      <c r="BJ180" s="41">
        <v>0</v>
      </c>
      <c r="BK180" s="41">
        <v>0</v>
      </c>
      <c r="BL180" s="41">
        <v>0</v>
      </c>
      <c r="BM180" s="41">
        <v>0</v>
      </c>
      <c r="BN180" s="41">
        <v>0</v>
      </c>
      <c r="BO180" s="41">
        <v>0</v>
      </c>
      <c r="BP180" s="41">
        <v>0</v>
      </c>
      <c r="BQ180" s="41">
        <v>0</v>
      </c>
      <c r="BR180" s="41">
        <v>0</v>
      </c>
      <c r="BS180" s="41">
        <v>0</v>
      </c>
      <c r="BT180" s="41">
        <v>0</v>
      </c>
      <c r="BU180" s="41">
        <v>0</v>
      </c>
      <c r="BV180" s="41">
        <v>0</v>
      </c>
      <c r="BW180" s="41">
        <v>0</v>
      </c>
      <c r="BX180" s="41">
        <v>0</v>
      </c>
      <c r="BY180" s="41">
        <v>0</v>
      </c>
      <c r="BZ180" s="41">
        <v>0</v>
      </c>
      <c r="CA180" s="41">
        <v>0</v>
      </c>
      <c r="CB180" s="44"/>
      <c r="CC180" s="41">
        <v>0</v>
      </c>
      <c r="CD180" s="44"/>
    </row>
    <row r="181" spans="1:82">
      <c r="A181" s="41">
        <v>4</v>
      </c>
      <c r="B181" s="4" t="s">
        <v>56</v>
      </c>
      <c r="C181" s="41">
        <v>0</v>
      </c>
      <c r="D181" s="41">
        <v>0</v>
      </c>
      <c r="E181" s="41">
        <v>0</v>
      </c>
      <c r="F181" s="41">
        <v>0</v>
      </c>
      <c r="G181" s="7"/>
      <c r="J181">
        <v>0</v>
      </c>
      <c r="K181" s="2">
        <v>0</v>
      </c>
      <c r="L181">
        <v>0</v>
      </c>
      <c r="V181" s="6"/>
      <c r="W181" s="6"/>
      <c r="X181" s="6"/>
      <c r="Y181" s="6"/>
      <c r="Z181" s="17"/>
      <c r="AA181" s="6"/>
      <c r="AB181" s="6"/>
      <c r="AC181" s="6"/>
      <c r="AD181" s="6"/>
      <c r="AE181" s="6"/>
      <c r="AF181" s="6"/>
      <c r="AG181" s="6">
        <v>0</v>
      </c>
      <c r="AH181" s="6"/>
      <c r="AI181" s="6"/>
      <c r="AJ181" s="6"/>
      <c r="AK181" s="21"/>
      <c r="AL181" s="2">
        <v>4</v>
      </c>
      <c r="AS181" s="41">
        <v>0</v>
      </c>
      <c r="AT181" s="41">
        <v>0</v>
      </c>
      <c r="AU181" s="41">
        <v>0</v>
      </c>
      <c r="AV181" s="41">
        <v>0</v>
      </c>
      <c r="AW181" s="41">
        <v>0</v>
      </c>
      <c r="AX181" s="41">
        <v>0</v>
      </c>
      <c r="AY181" s="41">
        <v>0</v>
      </c>
      <c r="AZ181" s="41">
        <v>0</v>
      </c>
      <c r="BA181" s="41">
        <v>0</v>
      </c>
      <c r="BB181" s="41">
        <v>0</v>
      </c>
      <c r="BC181" s="41">
        <v>0</v>
      </c>
      <c r="BD181" s="41">
        <v>0</v>
      </c>
      <c r="BE181" s="41">
        <v>0</v>
      </c>
      <c r="BF181" s="41">
        <v>0</v>
      </c>
      <c r="BG181" s="41">
        <v>0</v>
      </c>
      <c r="BH181" s="41">
        <v>0</v>
      </c>
      <c r="BI181" s="41">
        <v>0</v>
      </c>
      <c r="BJ181" s="41">
        <v>0</v>
      </c>
      <c r="BK181" s="41">
        <v>0</v>
      </c>
      <c r="BL181" s="41">
        <v>0</v>
      </c>
      <c r="BM181" s="41">
        <v>0</v>
      </c>
      <c r="BN181" s="41">
        <v>0</v>
      </c>
      <c r="BO181" s="41">
        <v>0</v>
      </c>
      <c r="BP181" s="41">
        <v>0</v>
      </c>
      <c r="BQ181" s="41">
        <v>0</v>
      </c>
      <c r="BR181" s="41">
        <v>0</v>
      </c>
      <c r="BS181" s="41">
        <v>0</v>
      </c>
      <c r="BT181" s="41">
        <v>0</v>
      </c>
      <c r="BU181" s="41">
        <v>0</v>
      </c>
      <c r="BV181" s="41">
        <v>0</v>
      </c>
      <c r="BW181" s="41">
        <v>0</v>
      </c>
      <c r="BX181" s="41">
        <v>0</v>
      </c>
      <c r="BY181" s="41">
        <v>0</v>
      </c>
      <c r="BZ181" s="41">
        <v>0</v>
      </c>
      <c r="CA181" s="41">
        <v>0</v>
      </c>
      <c r="CB181" s="44"/>
      <c r="CC181" s="41">
        <v>0</v>
      </c>
      <c r="CD181" s="44"/>
    </row>
    <row r="182" spans="1:82">
      <c r="A182" s="41">
        <v>5</v>
      </c>
      <c r="B182" s="4" t="s">
        <v>56</v>
      </c>
      <c r="C182" s="41">
        <v>0</v>
      </c>
      <c r="D182" s="41">
        <v>0</v>
      </c>
      <c r="E182" s="41">
        <v>0</v>
      </c>
      <c r="F182" s="41">
        <v>0</v>
      </c>
      <c r="G182" s="41">
        <v>0</v>
      </c>
      <c r="H182" s="7"/>
      <c r="I182" s="2">
        <v>0</v>
      </c>
      <c r="J182">
        <v>0</v>
      </c>
      <c r="K182">
        <v>0</v>
      </c>
      <c r="L182">
        <v>0</v>
      </c>
      <c r="V182" s="6"/>
      <c r="W182" s="6"/>
      <c r="X182" s="6"/>
      <c r="Y182" s="6"/>
      <c r="Z182" s="17"/>
      <c r="AA182" s="6"/>
      <c r="AB182" s="6"/>
      <c r="AC182" s="6"/>
      <c r="AD182" s="6"/>
      <c r="AE182" s="6"/>
      <c r="AF182" s="6"/>
      <c r="AG182" s="6">
        <v>0</v>
      </c>
      <c r="AH182" s="6"/>
      <c r="AI182" s="6"/>
      <c r="AJ182" s="6"/>
      <c r="AK182" s="21"/>
      <c r="AL182" s="2">
        <v>5</v>
      </c>
      <c r="AS182" s="41">
        <v>0</v>
      </c>
      <c r="AT182" s="41">
        <v>0</v>
      </c>
      <c r="AU182" s="41">
        <v>0</v>
      </c>
      <c r="AV182" s="41">
        <v>0</v>
      </c>
      <c r="AW182" s="41">
        <v>0</v>
      </c>
      <c r="AX182" s="41">
        <v>0</v>
      </c>
      <c r="AY182" s="41">
        <v>0</v>
      </c>
      <c r="AZ182" s="41">
        <v>0</v>
      </c>
      <c r="BA182" s="41">
        <v>0</v>
      </c>
      <c r="BB182" s="41">
        <v>0</v>
      </c>
      <c r="BC182" s="41">
        <v>0</v>
      </c>
      <c r="BD182" s="41">
        <v>0</v>
      </c>
      <c r="BE182" s="41">
        <v>0</v>
      </c>
      <c r="BF182" s="41">
        <v>0</v>
      </c>
      <c r="BG182" s="41">
        <v>0</v>
      </c>
      <c r="BH182" s="41">
        <v>0</v>
      </c>
      <c r="BI182" s="41">
        <v>0</v>
      </c>
      <c r="BJ182" s="41">
        <v>0</v>
      </c>
      <c r="BK182" s="41">
        <v>0</v>
      </c>
      <c r="BL182" s="41">
        <v>0</v>
      </c>
      <c r="BM182" s="41">
        <v>0</v>
      </c>
      <c r="BN182" s="41">
        <v>0</v>
      </c>
      <c r="BO182" s="41">
        <v>0</v>
      </c>
      <c r="BP182" s="41">
        <v>0</v>
      </c>
      <c r="BQ182" s="41">
        <v>0</v>
      </c>
      <c r="BR182" s="41">
        <v>0</v>
      </c>
      <c r="BS182" s="41">
        <v>0</v>
      </c>
      <c r="BT182" s="41">
        <v>0</v>
      </c>
      <c r="BU182" s="41">
        <v>0</v>
      </c>
      <c r="BV182" s="41">
        <v>0</v>
      </c>
      <c r="BW182" s="41">
        <v>0</v>
      </c>
      <c r="BX182" s="41">
        <v>0</v>
      </c>
      <c r="BY182" s="41">
        <v>0</v>
      </c>
      <c r="BZ182" s="41">
        <v>0</v>
      </c>
      <c r="CA182" s="41">
        <v>0</v>
      </c>
      <c r="CB182" s="44"/>
      <c r="CC182" s="41">
        <v>0</v>
      </c>
      <c r="CD182" s="44"/>
    </row>
    <row r="183" spans="1:82">
      <c r="A183" s="41">
        <v>6</v>
      </c>
      <c r="B183" s="4" t="s">
        <v>56</v>
      </c>
      <c r="C183" s="41">
        <v>0</v>
      </c>
      <c r="D183" s="41">
        <v>0</v>
      </c>
      <c r="E183" s="41">
        <v>0</v>
      </c>
      <c r="F183" s="41">
        <v>0</v>
      </c>
      <c r="G183" s="41">
        <v>0</v>
      </c>
      <c r="H183" s="41">
        <v>0</v>
      </c>
      <c r="I183" s="15">
        <v>0</v>
      </c>
      <c r="J183" s="2">
        <v>0</v>
      </c>
      <c r="K183">
        <v>0</v>
      </c>
      <c r="L183">
        <v>0</v>
      </c>
      <c r="V183" s="6"/>
      <c r="W183" s="6"/>
      <c r="X183" s="6"/>
      <c r="Y183" s="6"/>
      <c r="Z183" s="17"/>
      <c r="AA183" s="6"/>
      <c r="AB183" s="6"/>
      <c r="AC183" s="6"/>
      <c r="AD183" s="6"/>
      <c r="AE183" s="6"/>
      <c r="AF183" s="6"/>
      <c r="AG183" s="6">
        <v>0</v>
      </c>
      <c r="AH183" s="6"/>
      <c r="AI183" s="6"/>
      <c r="AJ183" s="6"/>
      <c r="AK183" s="21"/>
      <c r="AL183" s="2">
        <v>6</v>
      </c>
      <c r="AS183" s="41">
        <v>0</v>
      </c>
      <c r="AT183" s="41">
        <v>0</v>
      </c>
      <c r="AU183" s="41">
        <v>0</v>
      </c>
      <c r="AV183" s="41">
        <v>0</v>
      </c>
      <c r="AW183" s="41">
        <v>0</v>
      </c>
      <c r="AX183" s="41">
        <v>0</v>
      </c>
      <c r="AY183" s="41">
        <v>0</v>
      </c>
      <c r="AZ183" s="41">
        <v>0</v>
      </c>
      <c r="BA183" s="41">
        <v>0</v>
      </c>
      <c r="BB183" s="41">
        <v>0</v>
      </c>
      <c r="BC183" s="41">
        <v>0</v>
      </c>
      <c r="BD183" s="41">
        <v>0</v>
      </c>
      <c r="BE183" s="41">
        <v>0</v>
      </c>
      <c r="BF183" s="41">
        <v>0</v>
      </c>
      <c r="BG183" s="41">
        <v>0</v>
      </c>
      <c r="BH183" s="41">
        <v>0</v>
      </c>
      <c r="BI183" s="41">
        <v>0</v>
      </c>
      <c r="BJ183" s="41">
        <v>0</v>
      </c>
      <c r="BK183" s="41">
        <v>0</v>
      </c>
      <c r="BL183" s="41">
        <v>0</v>
      </c>
      <c r="BM183" s="41">
        <v>0</v>
      </c>
      <c r="BN183" s="41">
        <v>0</v>
      </c>
      <c r="BO183" s="41">
        <v>0</v>
      </c>
      <c r="BP183" s="41">
        <v>0</v>
      </c>
      <c r="BQ183" s="41">
        <v>0</v>
      </c>
      <c r="BR183" s="41">
        <v>0</v>
      </c>
      <c r="BS183" s="41">
        <v>0</v>
      </c>
      <c r="BT183" s="41">
        <v>0</v>
      </c>
      <c r="BU183" s="41">
        <v>0</v>
      </c>
      <c r="BV183" s="41">
        <v>0</v>
      </c>
      <c r="BW183" s="41">
        <v>0</v>
      </c>
      <c r="BX183" s="41">
        <v>0</v>
      </c>
      <c r="BY183" s="41">
        <v>0</v>
      </c>
      <c r="BZ183" s="41">
        <v>0</v>
      </c>
      <c r="CA183" s="41">
        <v>0</v>
      </c>
      <c r="CB183" s="44"/>
      <c r="CC183" s="41">
        <v>0</v>
      </c>
      <c r="CD183" s="44"/>
    </row>
    <row r="184" spans="1:82">
      <c r="A184" s="41">
        <v>7</v>
      </c>
      <c r="B184" s="4" t="s">
        <v>56</v>
      </c>
      <c r="C184" s="41">
        <v>0</v>
      </c>
      <c r="D184" s="41">
        <v>0</v>
      </c>
      <c r="E184" s="41">
        <v>0</v>
      </c>
      <c r="F184" s="41">
        <v>0</v>
      </c>
      <c r="G184" s="41">
        <v>0</v>
      </c>
      <c r="H184" s="41">
        <v>0</v>
      </c>
      <c r="I184" s="41">
        <v>0</v>
      </c>
      <c r="J184" s="7"/>
      <c r="V184" s="6"/>
      <c r="W184" s="6"/>
      <c r="X184" s="6"/>
      <c r="Y184" s="6"/>
      <c r="Z184" s="17"/>
      <c r="AA184" s="6"/>
      <c r="AB184" s="6"/>
      <c r="AC184" s="6"/>
      <c r="AD184" s="6"/>
      <c r="AE184" s="6"/>
      <c r="AF184" s="6"/>
      <c r="AG184" s="6">
        <v>0</v>
      </c>
      <c r="AH184" s="6"/>
      <c r="AI184" s="6"/>
      <c r="AJ184" s="6"/>
      <c r="AK184" s="21"/>
      <c r="AL184" s="2">
        <v>7</v>
      </c>
      <c r="AS184" s="41">
        <v>0</v>
      </c>
      <c r="AT184" s="41">
        <v>0</v>
      </c>
      <c r="AU184" s="41">
        <v>0</v>
      </c>
      <c r="AV184" s="41">
        <v>0</v>
      </c>
      <c r="AW184" s="41">
        <v>0</v>
      </c>
      <c r="AX184" s="41">
        <v>0</v>
      </c>
      <c r="AY184" s="41">
        <v>0</v>
      </c>
      <c r="AZ184" s="41">
        <v>0</v>
      </c>
      <c r="BA184" s="41">
        <v>0</v>
      </c>
      <c r="BB184" s="41">
        <v>0</v>
      </c>
      <c r="BC184" s="41">
        <v>0</v>
      </c>
      <c r="BD184" s="41">
        <v>0</v>
      </c>
      <c r="BE184" s="41">
        <v>0</v>
      </c>
      <c r="BF184" s="41">
        <v>0</v>
      </c>
      <c r="BG184" s="41">
        <v>0</v>
      </c>
      <c r="BH184" s="41">
        <v>0</v>
      </c>
      <c r="BI184" s="41">
        <v>0</v>
      </c>
      <c r="BJ184" s="41">
        <v>0</v>
      </c>
      <c r="BK184" s="41">
        <v>0</v>
      </c>
      <c r="BL184" s="41">
        <v>0</v>
      </c>
      <c r="BM184" s="41">
        <v>0</v>
      </c>
      <c r="BN184" s="41">
        <v>0</v>
      </c>
      <c r="BO184" s="41">
        <v>0</v>
      </c>
      <c r="BP184" s="41">
        <v>0</v>
      </c>
      <c r="BQ184" s="41">
        <v>0</v>
      </c>
      <c r="BR184" s="41">
        <v>0</v>
      </c>
      <c r="BS184" s="41">
        <v>0</v>
      </c>
      <c r="BT184" s="41">
        <v>0</v>
      </c>
      <c r="BU184" s="41">
        <v>0</v>
      </c>
      <c r="BV184" s="41">
        <v>0</v>
      </c>
      <c r="BW184" s="41">
        <v>0</v>
      </c>
      <c r="BX184" s="41">
        <v>0</v>
      </c>
      <c r="BY184" s="41">
        <v>0</v>
      </c>
      <c r="BZ184" s="41">
        <v>0</v>
      </c>
      <c r="CA184" s="41">
        <v>0</v>
      </c>
      <c r="CB184" s="44"/>
      <c r="CC184" s="41">
        <v>0</v>
      </c>
      <c r="CD184" s="44"/>
    </row>
    <row r="185" spans="1:82">
      <c r="A185" s="41">
        <v>8</v>
      </c>
      <c r="B185" s="4" t="s">
        <v>56</v>
      </c>
      <c r="C185" s="41">
        <v>0</v>
      </c>
      <c r="D185" s="41">
        <v>0</v>
      </c>
      <c r="E185" s="41">
        <v>0</v>
      </c>
      <c r="F185" s="41">
        <v>0</v>
      </c>
      <c r="G185" s="41">
        <v>0</v>
      </c>
      <c r="H185" s="41">
        <v>0</v>
      </c>
      <c r="I185" s="41">
        <v>0</v>
      </c>
      <c r="J185" s="41">
        <v>0</v>
      </c>
      <c r="K185" s="15">
        <v>0</v>
      </c>
      <c r="V185" s="6"/>
      <c r="W185" s="6"/>
      <c r="X185" s="6"/>
      <c r="Y185" s="6"/>
      <c r="Z185" s="17"/>
      <c r="AA185" s="6"/>
      <c r="AB185" s="6"/>
      <c r="AC185" s="6"/>
      <c r="AD185" s="6"/>
      <c r="AE185" s="6"/>
      <c r="AF185" s="6"/>
      <c r="AG185" s="6">
        <v>0</v>
      </c>
      <c r="AH185" s="6"/>
      <c r="AI185" s="6"/>
      <c r="AJ185" s="6"/>
      <c r="AK185" s="21"/>
      <c r="AL185" s="2">
        <v>8</v>
      </c>
      <c r="AS185" s="41">
        <v>0</v>
      </c>
      <c r="AT185" s="41">
        <v>0</v>
      </c>
      <c r="AU185" s="41">
        <v>0</v>
      </c>
      <c r="AV185" s="41">
        <v>0</v>
      </c>
      <c r="AW185" s="41">
        <v>0</v>
      </c>
      <c r="AX185" s="41">
        <v>0</v>
      </c>
      <c r="AY185" s="41">
        <v>0</v>
      </c>
      <c r="AZ185" s="41">
        <v>0</v>
      </c>
      <c r="BA185" s="41">
        <v>0</v>
      </c>
      <c r="BB185" s="41">
        <v>0</v>
      </c>
      <c r="BC185" s="41">
        <v>0</v>
      </c>
      <c r="BD185" s="41">
        <v>0</v>
      </c>
      <c r="BE185" s="41">
        <v>0</v>
      </c>
      <c r="BF185" s="41">
        <v>0</v>
      </c>
      <c r="BG185" s="41">
        <v>0</v>
      </c>
      <c r="BH185" s="41">
        <v>0</v>
      </c>
      <c r="BI185" s="41">
        <v>0</v>
      </c>
      <c r="BJ185" s="41">
        <v>0</v>
      </c>
      <c r="BK185" s="41">
        <v>0</v>
      </c>
      <c r="BL185" s="41">
        <v>0</v>
      </c>
      <c r="BM185" s="41">
        <v>0</v>
      </c>
      <c r="BN185" s="41">
        <v>0</v>
      </c>
      <c r="BO185" s="41">
        <v>0</v>
      </c>
      <c r="BP185" s="41">
        <v>0</v>
      </c>
      <c r="BQ185" s="41">
        <v>0</v>
      </c>
      <c r="BR185" s="41">
        <v>0</v>
      </c>
      <c r="BS185" s="41">
        <v>0</v>
      </c>
      <c r="BT185" s="41">
        <v>0</v>
      </c>
      <c r="BU185" s="41">
        <v>0</v>
      </c>
      <c r="BV185" s="41">
        <v>0</v>
      </c>
      <c r="BW185" s="41">
        <v>0</v>
      </c>
      <c r="BX185" s="41">
        <v>0</v>
      </c>
      <c r="BY185" s="41">
        <v>0</v>
      </c>
      <c r="BZ185" s="41">
        <v>0</v>
      </c>
      <c r="CA185" s="41">
        <v>0</v>
      </c>
      <c r="CB185" s="44"/>
      <c r="CC185" s="41">
        <v>0</v>
      </c>
      <c r="CD185" s="44"/>
    </row>
    <row r="186" spans="1:82">
      <c r="A186" s="41">
        <v>9</v>
      </c>
      <c r="B186" s="4" t="s">
        <v>56</v>
      </c>
      <c r="C186" s="41">
        <v>0</v>
      </c>
      <c r="D186" s="41">
        <v>0</v>
      </c>
      <c r="E186" s="41">
        <v>0</v>
      </c>
      <c r="F186" s="41">
        <v>0</v>
      </c>
      <c r="G186" s="41">
        <v>0</v>
      </c>
      <c r="H186" s="41">
        <v>0</v>
      </c>
      <c r="I186" s="41">
        <v>0</v>
      </c>
      <c r="J186" s="41">
        <v>0</v>
      </c>
      <c r="K186" s="41">
        <v>0</v>
      </c>
      <c r="L186" s="7"/>
      <c r="V186" s="6"/>
      <c r="W186" s="6"/>
      <c r="X186" s="6"/>
      <c r="Y186" s="6"/>
      <c r="Z186" s="17"/>
      <c r="AA186" s="6"/>
      <c r="AB186" s="6"/>
      <c r="AC186" s="6"/>
      <c r="AD186" s="6"/>
      <c r="AE186" s="6"/>
      <c r="AF186" s="6"/>
      <c r="AG186" s="6">
        <v>0</v>
      </c>
      <c r="AH186" s="6"/>
      <c r="AI186" s="6"/>
      <c r="AJ186" s="6"/>
      <c r="AK186" s="21"/>
      <c r="AL186" s="2">
        <v>9</v>
      </c>
      <c r="AS186" s="41">
        <v>0</v>
      </c>
      <c r="AT186" s="41">
        <v>0</v>
      </c>
      <c r="AU186" s="41">
        <v>0</v>
      </c>
      <c r="AV186" s="41">
        <v>0</v>
      </c>
      <c r="AW186" s="41">
        <v>0</v>
      </c>
      <c r="AX186" s="41">
        <v>0</v>
      </c>
      <c r="AY186" s="41">
        <v>0</v>
      </c>
      <c r="AZ186" s="41">
        <v>0</v>
      </c>
      <c r="BA186" s="41">
        <v>0</v>
      </c>
      <c r="BB186" s="41">
        <v>0</v>
      </c>
      <c r="BC186" s="41">
        <v>0</v>
      </c>
      <c r="BD186" s="41">
        <v>0</v>
      </c>
      <c r="BE186" s="41">
        <v>0</v>
      </c>
      <c r="BF186" s="41">
        <v>0</v>
      </c>
      <c r="BG186" s="41">
        <v>0</v>
      </c>
      <c r="BH186" s="41">
        <v>0</v>
      </c>
      <c r="BI186" s="41">
        <v>0</v>
      </c>
      <c r="BJ186" s="41">
        <v>0</v>
      </c>
      <c r="BK186" s="41">
        <v>0</v>
      </c>
      <c r="BL186" s="41">
        <v>0</v>
      </c>
      <c r="BM186" s="41">
        <v>0</v>
      </c>
      <c r="BN186" s="41">
        <v>0</v>
      </c>
      <c r="BO186" s="41">
        <v>0</v>
      </c>
      <c r="BP186" s="41">
        <v>0</v>
      </c>
      <c r="BQ186" s="41">
        <v>0</v>
      </c>
      <c r="BR186" s="41">
        <v>0</v>
      </c>
      <c r="BS186" s="41">
        <v>0</v>
      </c>
      <c r="BT186" s="41">
        <v>0</v>
      </c>
      <c r="BU186" s="41">
        <v>0</v>
      </c>
      <c r="BV186" s="41">
        <v>0</v>
      </c>
      <c r="BW186" s="41">
        <v>0</v>
      </c>
      <c r="BX186" s="41">
        <v>0</v>
      </c>
      <c r="BY186" s="41">
        <v>0</v>
      </c>
      <c r="BZ186" s="41">
        <v>0</v>
      </c>
      <c r="CA186" s="41">
        <v>0</v>
      </c>
      <c r="CB186" s="44"/>
      <c r="CC186" s="41">
        <v>0</v>
      </c>
      <c r="CD186" s="44"/>
    </row>
    <row r="187" spans="1:82">
      <c r="A187" s="41">
        <v>10</v>
      </c>
      <c r="B187" s="4" t="s">
        <v>56</v>
      </c>
      <c r="C187" s="41">
        <v>0</v>
      </c>
      <c r="D187" s="41">
        <v>0</v>
      </c>
      <c r="E187" s="41">
        <v>0</v>
      </c>
      <c r="F187" s="41">
        <v>0</v>
      </c>
      <c r="G187" s="41">
        <v>0</v>
      </c>
      <c r="H187" s="41">
        <v>0</v>
      </c>
      <c r="I187" s="41">
        <v>0</v>
      </c>
      <c r="J187" s="41">
        <v>0</v>
      </c>
      <c r="K187" s="41">
        <v>0</v>
      </c>
      <c r="L187" s="41">
        <v>0</v>
      </c>
      <c r="M187" s="7"/>
      <c r="V187" s="6"/>
      <c r="W187" s="6"/>
      <c r="X187" s="6"/>
      <c r="Y187" s="6"/>
      <c r="Z187" s="17"/>
      <c r="AA187" s="6"/>
      <c r="AB187" s="6"/>
      <c r="AC187" s="6"/>
      <c r="AD187" s="6"/>
      <c r="AE187" s="6"/>
      <c r="AF187" s="6"/>
      <c r="AG187" s="6">
        <v>0</v>
      </c>
      <c r="AH187" s="6"/>
      <c r="AI187" s="6"/>
      <c r="AJ187" s="6"/>
      <c r="AK187" s="21"/>
      <c r="AL187" s="2">
        <v>10</v>
      </c>
      <c r="AS187" s="41">
        <v>0</v>
      </c>
      <c r="AT187" s="41">
        <v>0</v>
      </c>
      <c r="AU187" s="41">
        <v>0</v>
      </c>
      <c r="AV187" s="41">
        <v>0</v>
      </c>
      <c r="AW187" s="41">
        <v>0</v>
      </c>
      <c r="AX187" s="41">
        <v>0</v>
      </c>
      <c r="AY187" s="41">
        <v>0</v>
      </c>
      <c r="AZ187" s="41">
        <v>0</v>
      </c>
      <c r="BA187" s="41">
        <v>0</v>
      </c>
      <c r="BB187" s="41">
        <v>0</v>
      </c>
      <c r="BC187" s="41">
        <v>0</v>
      </c>
      <c r="BD187" s="41">
        <v>0</v>
      </c>
      <c r="BE187" s="41">
        <v>0</v>
      </c>
      <c r="BF187" s="41">
        <v>0</v>
      </c>
      <c r="BG187" s="41">
        <v>0</v>
      </c>
      <c r="BH187" s="41">
        <v>0</v>
      </c>
      <c r="BI187" s="41">
        <v>0</v>
      </c>
      <c r="BJ187" s="41">
        <v>0</v>
      </c>
      <c r="BK187" s="41">
        <v>0</v>
      </c>
      <c r="BL187" s="41">
        <v>0</v>
      </c>
      <c r="BM187" s="41">
        <v>0</v>
      </c>
      <c r="BN187" s="41">
        <v>0</v>
      </c>
      <c r="BO187" s="41">
        <v>0</v>
      </c>
      <c r="BP187" s="41">
        <v>0</v>
      </c>
      <c r="BQ187" s="41">
        <v>0</v>
      </c>
      <c r="BR187" s="41">
        <v>0</v>
      </c>
      <c r="BS187" s="41">
        <v>0</v>
      </c>
      <c r="BT187" s="41">
        <v>0</v>
      </c>
      <c r="BU187" s="41">
        <v>0</v>
      </c>
      <c r="BV187" s="41">
        <v>0</v>
      </c>
      <c r="BW187" s="41">
        <v>0</v>
      </c>
      <c r="BX187" s="41">
        <v>0</v>
      </c>
      <c r="BY187" s="41">
        <v>0</v>
      </c>
      <c r="BZ187" s="41">
        <v>0</v>
      </c>
      <c r="CA187" s="41">
        <v>0</v>
      </c>
      <c r="CB187" s="44"/>
      <c r="CC187" s="41">
        <v>0</v>
      </c>
      <c r="CD187" s="44"/>
    </row>
    <row r="188" spans="1:82">
      <c r="A188" s="41">
        <v>11</v>
      </c>
      <c r="B188" s="4" t="s">
        <v>56</v>
      </c>
      <c r="C188" s="41">
        <v>0</v>
      </c>
      <c r="D188" s="41">
        <v>0</v>
      </c>
      <c r="E188" s="41">
        <v>0</v>
      </c>
      <c r="F188" s="41">
        <v>0</v>
      </c>
      <c r="G188" s="41">
        <v>0</v>
      </c>
      <c r="H188" s="41">
        <v>0</v>
      </c>
      <c r="I188" s="41">
        <v>0</v>
      </c>
      <c r="J188" s="41">
        <v>0</v>
      </c>
      <c r="K188" s="41">
        <v>0</v>
      </c>
      <c r="L188" s="41">
        <v>0</v>
      </c>
      <c r="M188" s="41">
        <v>0</v>
      </c>
      <c r="N188" s="7"/>
      <c r="V188" s="6"/>
      <c r="W188" s="6"/>
      <c r="X188" s="6"/>
      <c r="Y188" s="6"/>
      <c r="Z188" s="17"/>
      <c r="AA188" s="6"/>
      <c r="AB188" s="6"/>
      <c r="AC188" s="6"/>
      <c r="AD188" s="6"/>
      <c r="AE188" s="6"/>
      <c r="AF188" s="6">
        <v>0</v>
      </c>
      <c r="AG188" s="6"/>
      <c r="AH188" s="6"/>
      <c r="AI188" s="6"/>
      <c r="AJ188" s="6"/>
      <c r="AK188" s="21"/>
      <c r="AL188" s="2">
        <v>11</v>
      </c>
      <c r="AS188" s="41">
        <v>0</v>
      </c>
      <c r="AT188" s="41">
        <v>0</v>
      </c>
      <c r="AU188" s="41">
        <v>0</v>
      </c>
      <c r="AV188" s="41">
        <v>0</v>
      </c>
      <c r="AW188" s="41">
        <v>0</v>
      </c>
      <c r="AX188" s="41">
        <v>0</v>
      </c>
      <c r="AY188" s="41">
        <v>0</v>
      </c>
      <c r="AZ188" s="41">
        <v>0</v>
      </c>
      <c r="BA188" s="41">
        <v>0</v>
      </c>
      <c r="BB188" s="41">
        <v>0</v>
      </c>
      <c r="BC188" s="41">
        <v>0</v>
      </c>
      <c r="BD188" s="41">
        <v>0</v>
      </c>
      <c r="BE188" s="41">
        <v>0</v>
      </c>
      <c r="BF188" s="41">
        <v>0</v>
      </c>
      <c r="BG188" s="41">
        <v>0</v>
      </c>
      <c r="BH188" s="41">
        <v>0</v>
      </c>
      <c r="BI188" s="41">
        <v>0</v>
      </c>
      <c r="BJ188" s="41">
        <v>0</v>
      </c>
      <c r="BK188" s="41">
        <v>0</v>
      </c>
      <c r="BL188" s="41">
        <v>0</v>
      </c>
      <c r="BM188" s="41">
        <v>0</v>
      </c>
      <c r="BN188" s="41">
        <v>0</v>
      </c>
      <c r="BO188" s="41">
        <v>0</v>
      </c>
      <c r="BP188" s="41">
        <v>0</v>
      </c>
      <c r="BQ188" s="41">
        <v>0</v>
      </c>
      <c r="BR188" s="41">
        <v>0</v>
      </c>
      <c r="BS188" s="41">
        <v>0</v>
      </c>
      <c r="BT188" s="41">
        <v>0</v>
      </c>
      <c r="BU188" s="41">
        <v>0</v>
      </c>
      <c r="BV188" s="41">
        <v>0</v>
      </c>
      <c r="BW188" s="41">
        <v>0</v>
      </c>
      <c r="BX188" s="41">
        <v>0</v>
      </c>
      <c r="BY188" s="41">
        <v>0</v>
      </c>
      <c r="BZ188" s="41">
        <v>0</v>
      </c>
      <c r="CA188" s="41">
        <v>0</v>
      </c>
      <c r="CB188" s="44"/>
      <c r="CC188" s="41">
        <v>0</v>
      </c>
      <c r="CD188" s="44"/>
    </row>
    <row r="189" spans="1:82">
      <c r="A189" s="41">
        <v>12</v>
      </c>
      <c r="B189" s="4" t="s">
        <v>56</v>
      </c>
      <c r="C189" s="41">
        <v>0</v>
      </c>
      <c r="D189" s="41">
        <v>0</v>
      </c>
      <c r="E189" s="41">
        <v>0</v>
      </c>
      <c r="F189" s="41">
        <v>0</v>
      </c>
      <c r="G189" s="41">
        <v>0</v>
      </c>
      <c r="H189" s="41">
        <v>0</v>
      </c>
      <c r="I189" s="41">
        <v>0</v>
      </c>
      <c r="J189" s="41">
        <v>0</v>
      </c>
      <c r="K189" s="41">
        <v>0</v>
      </c>
      <c r="L189" s="41">
        <v>0</v>
      </c>
      <c r="M189" s="41">
        <v>0</v>
      </c>
      <c r="N189" s="44"/>
      <c r="O189" s="7"/>
      <c r="V189" s="6"/>
      <c r="W189" s="6"/>
      <c r="X189" s="6"/>
      <c r="Y189" s="6"/>
      <c r="Z189" s="17"/>
      <c r="AA189" s="6"/>
      <c r="AB189" s="6"/>
      <c r="AC189" s="6"/>
      <c r="AD189" s="6"/>
      <c r="AE189" s="6"/>
      <c r="AF189" s="6">
        <v>0</v>
      </c>
      <c r="AG189" s="6"/>
      <c r="AH189" s="6"/>
      <c r="AI189" s="6"/>
      <c r="AJ189" s="6"/>
      <c r="AK189" s="21"/>
      <c r="AL189" s="2">
        <v>12</v>
      </c>
      <c r="AS189" s="41">
        <v>0</v>
      </c>
      <c r="AT189" s="41">
        <v>0</v>
      </c>
      <c r="AU189" s="41">
        <v>0</v>
      </c>
      <c r="AV189" s="41">
        <v>0</v>
      </c>
      <c r="AW189" s="41">
        <v>0</v>
      </c>
      <c r="AX189" s="41">
        <v>0</v>
      </c>
      <c r="AY189" s="41">
        <v>0</v>
      </c>
      <c r="AZ189" s="41">
        <v>0</v>
      </c>
      <c r="BA189" s="41">
        <v>0</v>
      </c>
      <c r="BB189" s="41">
        <v>0</v>
      </c>
      <c r="BC189" s="41">
        <v>0</v>
      </c>
      <c r="BD189" s="41">
        <v>0</v>
      </c>
      <c r="BE189" s="41">
        <v>0</v>
      </c>
      <c r="BF189" s="41">
        <v>0</v>
      </c>
      <c r="BG189" s="41">
        <v>0</v>
      </c>
      <c r="BH189" s="41">
        <v>0</v>
      </c>
      <c r="BI189" s="41">
        <v>0</v>
      </c>
      <c r="BJ189" s="41">
        <v>0</v>
      </c>
      <c r="BK189" s="41">
        <v>0</v>
      </c>
      <c r="BL189" s="41">
        <v>0</v>
      </c>
      <c r="BM189" s="41">
        <v>0</v>
      </c>
      <c r="BN189" s="41">
        <v>0</v>
      </c>
      <c r="BO189" s="41">
        <v>0</v>
      </c>
      <c r="BP189" s="41">
        <v>0</v>
      </c>
      <c r="BQ189" s="41">
        <v>0</v>
      </c>
      <c r="BR189" s="41">
        <v>0</v>
      </c>
      <c r="BS189" s="41">
        <v>0</v>
      </c>
      <c r="BT189" s="41">
        <v>0</v>
      </c>
      <c r="BU189" s="41">
        <v>0</v>
      </c>
      <c r="BV189" s="41">
        <v>0</v>
      </c>
      <c r="BW189" s="41">
        <v>0</v>
      </c>
      <c r="BX189" s="41">
        <v>0</v>
      </c>
      <c r="BY189" s="41">
        <v>0</v>
      </c>
      <c r="BZ189" s="41">
        <v>0</v>
      </c>
      <c r="CA189" s="41">
        <v>0</v>
      </c>
      <c r="CB189" s="44"/>
      <c r="CC189" s="41">
        <v>0</v>
      </c>
      <c r="CD189" s="44"/>
    </row>
    <row r="190" spans="1:82">
      <c r="A190" s="41">
        <v>13</v>
      </c>
      <c r="B190" s="4" t="s">
        <v>56</v>
      </c>
      <c r="C190" s="41">
        <v>0</v>
      </c>
      <c r="D190" s="41">
        <v>0</v>
      </c>
      <c r="E190" s="41">
        <v>0</v>
      </c>
      <c r="F190" s="41">
        <v>0</v>
      </c>
      <c r="G190" s="41">
        <v>0</v>
      </c>
      <c r="H190" s="41">
        <v>0</v>
      </c>
      <c r="I190" s="41">
        <v>0</v>
      </c>
      <c r="J190" s="41">
        <v>0</v>
      </c>
      <c r="K190" s="41">
        <v>0</v>
      </c>
      <c r="L190" s="41">
        <v>0</v>
      </c>
      <c r="M190" s="41">
        <v>0</v>
      </c>
      <c r="N190" s="41">
        <v>0</v>
      </c>
      <c r="O190" s="44"/>
      <c r="P190" s="7"/>
      <c r="V190" s="6"/>
      <c r="W190" s="6"/>
      <c r="X190" s="6"/>
      <c r="Y190" s="6"/>
      <c r="Z190" s="17"/>
      <c r="AA190" s="6"/>
      <c r="AB190" s="6"/>
      <c r="AC190" s="6"/>
      <c r="AD190" s="6"/>
      <c r="AE190" s="6"/>
      <c r="AF190" s="6">
        <v>0</v>
      </c>
      <c r="AG190" s="6"/>
      <c r="AH190" s="6"/>
      <c r="AI190" s="6"/>
      <c r="AJ190" s="6"/>
      <c r="AK190" s="21"/>
      <c r="AL190" s="2">
        <v>13</v>
      </c>
      <c r="AS190" s="41">
        <v>0</v>
      </c>
      <c r="AT190" s="41">
        <v>0</v>
      </c>
      <c r="AU190" s="41">
        <v>0</v>
      </c>
      <c r="AV190" s="41">
        <v>0</v>
      </c>
      <c r="AW190" s="41">
        <v>0</v>
      </c>
      <c r="AX190" s="41">
        <v>0</v>
      </c>
      <c r="AY190" s="41">
        <v>0</v>
      </c>
      <c r="AZ190" s="41">
        <v>0</v>
      </c>
      <c r="BA190" s="41">
        <v>0</v>
      </c>
      <c r="BB190" s="41">
        <v>0</v>
      </c>
      <c r="BC190" s="41">
        <v>0</v>
      </c>
      <c r="BD190" s="41">
        <v>0</v>
      </c>
      <c r="BE190" s="41">
        <v>0</v>
      </c>
      <c r="BF190" s="41">
        <v>0</v>
      </c>
      <c r="BG190" s="41">
        <v>0</v>
      </c>
      <c r="BH190" s="41">
        <v>0</v>
      </c>
      <c r="BI190" s="41">
        <v>0</v>
      </c>
      <c r="BJ190" s="41">
        <v>0</v>
      </c>
      <c r="BK190" s="41">
        <v>0</v>
      </c>
      <c r="BL190" s="41">
        <v>0</v>
      </c>
      <c r="BM190" s="41">
        <v>0</v>
      </c>
      <c r="BN190" s="41">
        <v>0</v>
      </c>
      <c r="BO190" s="41">
        <v>0</v>
      </c>
      <c r="BP190" s="41">
        <v>0</v>
      </c>
      <c r="BQ190" s="41">
        <v>0</v>
      </c>
      <c r="BR190" s="41">
        <v>0</v>
      </c>
      <c r="BS190" s="41">
        <v>0</v>
      </c>
      <c r="BT190" s="41">
        <v>0</v>
      </c>
      <c r="BU190" s="41">
        <v>0</v>
      </c>
      <c r="BV190" s="41">
        <v>0</v>
      </c>
      <c r="BW190" s="41">
        <v>0</v>
      </c>
      <c r="BX190" s="41">
        <v>0</v>
      </c>
      <c r="BY190" s="41">
        <v>0</v>
      </c>
      <c r="BZ190" s="41">
        <v>0</v>
      </c>
      <c r="CA190" s="41">
        <v>0</v>
      </c>
      <c r="CB190" s="44"/>
      <c r="CC190" s="41">
        <v>0</v>
      </c>
      <c r="CD190" s="44"/>
    </row>
    <row r="191" spans="1:82">
      <c r="A191" s="41">
        <v>14</v>
      </c>
      <c r="B191" s="4" t="s">
        <v>56</v>
      </c>
      <c r="C191" s="41">
        <v>0</v>
      </c>
      <c r="D191" s="41">
        <v>0</v>
      </c>
      <c r="E191" s="41">
        <v>0</v>
      </c>
      <c r="F191" s="41">
        <v>0</v>
      </c>
      <c r="G191" s="41">
        <v>0</v>
      </c>
      <c r="H191" s="41">
        <v>0</v>
      </c>
      <c r="I191" s="41">
        <v>0</v>
      </c>
      <c r="J191" s="41">
        <v>0</v>
      </c>
      <c r="K191" s="41">
        <v>0</v>
      </c>
      <c r="L191" s="41">
        <v>0</v>
      </c>
      <c r="M191" s="41">
        <v>0</v>
      </c>
      <c r="N191" s="41">
        <v>0</v>
      </c>
      <c r="O191" s="41">
        <v>0</v>
      </c>
      <c r="P191" s="44"/>
      <c r="Q191" s="7"/>
      <c r="V191" s="6"/>
      <c r="W191" s="6"/>
      <c r="X191" s="6"/>
      <c r="Y191" s="6"/>
      <c r="Z191" s="17"/>
      <c r="AA191" s="6"/>
      <c r="AB191" s="6"/>
      <c r="AC191" s="6"/>
      <c r="AD191" s="6"/>
      <c r="AE191" s="6"/>
      <c r="AF191" s="6">
        <v>0</v>
      </c>
      <c r="AG191" s="6"/>
      <c r="AH191" s="6"/>
      <c r="AI191" s="6"/>
      <c r="AJ191" s="6"/>
      <c r="AK191" s="21"/>
      <c r="AL191" s="2">
        <v>14</v>
      </c>
      <c r="AS191" s="41">
        <v>0</v>
      </c>
      <c r="AT191" s="41">
        <v>0</v>
      </c>
      <c r="AU191" s="41">
        <v>0</v>
      </c>
      <c r="AV191" s="41">
        <v>0</v>
      </c>
      <c r="AW191" s="41">
        <v>0</v>
      </c>
      <c r="AX191" s="41">
        <v>0</v>
      </c>
      <c r="AY191" s="41">
        <v>0</v>
      </c>
      <c r="AZ191" s="41">
        <v>0</v>
      </c>
      <c r="BA191" s="41">
        <v>0</v>
      </c>
      <c r="BB191" s="41">
        <v>0</v>
      </c>
      <c r="BC191" s="41">
        <v>0</v>
      </c>
      <c r="BD191" s="41">
        <v>0</v>
      </c>
      <c r="BE191" s="41">
        <v>0</v>
      </c>
      <c r="BF191" s="41">
        <v>0</v>
      </c>
      <c r="BG191" s="41">
        <v>0</v>
      </c>
      <c r="BH191" s="41">
        <v>0</v>
      </c>
      <c r="BI191" s="41">
        <v>0</v>
      </c>
      <c r="BJ191" s="41">
        <v>0</v>
      </c>
      <c r="BK191" s="41">
        <v>0</v>
      </c>
      <c r="BL191" s="41">
        <v>0</v>
      </c>
      <c r="BM191" s="41">
        <v>0</v>
      </c>
      <c r="BN191" s="41">
        <v>0</v>
      </c>
      <c r="BO191" s="41">
        <v>0</v>
      </c>
      <c r="BP191" s="41">
        <v>0</v>
      </c>
      <c r="BQ191" s="41">
        <v>0</v>
      </c>
      <c r="BR191" s="41">
        <v>0</v>
      </c>
      <c r="BS191" s="41">
        <v>0</v>
      </c>
      <c r="BT191" s="41">
        <v>0</v>
      </c>
      <c r="BU191" s="41">
        <v>0</v>
      </c>
      <c r="BV191" s="41">
        <v>0</v>
      </c>
      <c r="BW191" s="41">
        <v>0</v>
      </c>
      <c r="BX191" s="41">
        <v>0</v>
      </c>
      <c r="BY191" s="41">
        <v>0</v>
      </c>
      <c r="BZ191" s="41">
        <v>0</v>
      </c>
      <c r="CA191" s="41">
        <v>0</v>
      </c>
      <c r="CB191" s="44"/>
      <c r="CC191" s="41">
        <v>0</v>
      </c>
      <c r="CD191" s="44"/>
    </row>
    <row r="192" spans="1:82">
      <c r="A192" s="41">
        <v>15</v>
      </c>
      <c r="B192" s="4" t="s">
        <v>56</v>
      </c>
      <c r="C192" s="41">
        <v>0</v>
      </c>
      <c r="D192" s="41">
        <v>0</v>
      </c>
      <c r="E192" s="41">
        <v>0</v>
      </c>
      <c r="F192" s="41">
        <v>0</v>
      </c>
      <c r="G192" s="41">
        <v>0</v>
      </c>
      <c r="H192" s="41">
        <v>0</v>
      </c>
      <c r="I192" s="41">
        <v>0</v>
      </c>
      <c r="J192" s="41">
        <v>0</v>
      </c>
      <c r="K192" s="41">
        <v>0</v>
      </c>
      <c r="L192" s="41">
        <v>0</v>
      </c>
      <c r="M192" s="41">
        <v>0</v>
      </c>
      <c r="N192" s="41">
        <v>0</v>
      </c>
      <c r="O192" s="41">
        <v>0</v>
      </c>
      <c r="P192" s="41">
        <v>0</v>
      </c>
      <c r="Q192" s="44"/>
      <c r="R192" s="7"/>
      <c r="V192" s="6"/>
      <c r="W192" s="6"/>
      <c r="X192" s="6"/>
      <c r="Y192" s="6"/>
      <c r="Z192" s="17"/>
      <c r="AA192" s="6"/>
      <c r="AB192" s="6"/>
      <c r="AC192" s="6"/>
      <c r="AD192" s="6"/>
      <c r="AE192" s="6"/>
      <c r="AF192" s="6">
        <v>0</v>
      </c>
      <c r="AG192" s="6"/>
      <c r="AH192" s="6"/>
      <c r="AI192" s="6"/>
      <c r="AJ192" s="6"/>
      <c r="AK192" s="21"/>
      <c r="AL192" s="2">
        <v>15</v>
      </c>
      <c r="AS192" s="41">
        <v>0</v>
      </c>
      <c r="AT192" s="41">
        <v>0</v>
      </c>
      <c r="AU192" s="41">
        <v>0</v>
      </c>
      <c r="AV192" s="41">
        <v>0</v>
      </c>
      <c r="AW192" s="41">
        <v>0</v>
      </c>
      <c r="AX192" s="41">
        <v>0</v>
      </c>
      <c r="AY192" s="41">
        <v>0</v>
      </c>
      <c r="AZ192" s="41">
        <v>0</v>
      </c>
      <c r="BA192" s="41">
        <v>0</v>
      </c>
      <c r="BB192" s="41">
        <v>0</v>
      </c>
      <c r="BC192" s="41">
        <v>0</v>
      </c>
      <c r="BD192" s="41">
        <v>0</v>
      </c>
      <c r="BE192" s="41">
        <v>0</v>
      </c>
      <c r="BF192" s="41">
        <v>0</v>
      </c>
      <c r="BG192" s="41">
        <v>0</v>
      </c>
      <c r="BH192" s="41">
        <v>0</v>
      </c>
      <c r="BI192" s="41">
        <v>0</v>
      </c>
      <c r="BJ192" s="41">
        <v>0</v>
      </c>
      <c r="BK192" s="41">
        <v>0</v>
      </c>
      <c r="BL192" s="41">
        <v>0</v>
      </c>
      <c r="BM192" s="41">
        <v>0</v>
      </c>
      <c r="BN192" s="41">
        <v>0</v>
      </c>
      <c r="BO192" s="41">
        <v>0</v>
      </c>
      <c r="BP192" s="41">
        <v>0</v>
      </c>
      <c r="BQ192" s="41">
        <v>0</v>
      </c>
      <c r="BR192" s="41">
        <v>0</v>
      </c>
      <c r="BS192" s="41">
        <v>0</v>
      </c>
      <c r="BT192" s="41">
        <v>0</v>
      </c>
      <c r="BU192" s="41">
        <v>0</v>
      </c>
      <c r="BV192" s="41">
        <v>0</v>
      </c>
      <c r="BW192" s="41">
        <v>0</v>
      </c>
      <c r="BX192" s="41">
        <v>0</v>
      </c>
      <c r="BY192" s="41">
        <v>0</v>
      </c>
      <c r="BZ192" s="41">
        <v>0</v>
      </c>
      <c r="CA192" s="41">
        <v>0</v>
      </c>
      <c r="CB192" s="44"/>
      <c r="CC192" s="41">
        <v>0</v>
      </c>
      <c r="CD192" s="44"/>
    </row>
    <row r="193" spans="1:82">
      <c r="A193" s="41">
        <v>16</v>
      </c>
      <c r="B193" s="4" t="s">
        <v>56</v>
      </c>
      <c r="C193" s="41">
        <v>0</v>
      </c>
      <c r="D193" s="41">
        <v>0</v>
      </c>
      <c r="E193" s="41">
        <v>0</v>
      </c>
      <c r="F193" s="41">
        <v>0</v>
      </c>
      <c r="G193" s="41">
        <v>0</v>
      </c>
      <c r="H193" s="41">
        <v>0</v>
      </c>
      <c r="I193" s="41">
        <v>0</v>
      </c>
      <c r="J193" s="41">
        <v>0</v>
      </c>
      <c r="K193" s="41">
        <v>0</v>
      </c>
      <c r="L193" s="41">
        <v>0</v>
      </c>
      <c r="M193" s="41">
        <v>0</v>
      </c>
      <c r="N193" s="41">
        <v>0</v>
      </c>
      <c r="O193" s="41">
        <v>0</v>
      </c>
      <c r="P193" s="41">
        <v>0</v>
      </c>
      <c r="Q193" s="41">
        <v>0</v>
      </c>
      <c r="R193" s="44"/>
      <c r="S193" s="7"/>
      <c r="V193" s="6"/>
      <c r="W193" s="6"/>
      <c r="X193" s="6"/>
      <c r="Y193" s="6"/>
      <c r="Z193" s="17"/>
      <c r="AA193" s="6"/>
      <c r="AB193" s="6"/>
      <c r="AC193" s="6"/>
      <c r="AD193" s="6"/>
      <c r="AE193" s="6"/>
      <c r="AF193" s="6">
        <v>0</v>
      </c>
      <c r="AG193" s="6"/>
      <c r="AH193" s="6"/>
      <c r="AI193" s="6"/>
      <c r="AJ193" s="6"/>
      <c r="AK193" s="21"/>
      <c r="AL193" s="2">
        <v>16</v>
      </c>
      <c r="AS193" s="41">
        <v>0</v>
      </c>
      <c r="AT193" s="41">
        <v>0</v>
      </c>
      <c r="AU193" s="41">
        <v>0</v>
      </c>
      <c r="AV193" s="41">
        <v>0</v>
      </c>
      <c r="AW193" s="41">
        <v>0</v>
      </c>
      <c r="AX193" s="41">
        <v>0</v>
      </c>
      <c r="AY193" s="41">
        <v>0</v>
      </c>
      <c r="AZ193" s="41">
        <v>0</v>
      </c>
      <c r="BA193" s="41">
        <v>0</v>
      </c>
      <c r="BB193" s="41">
        <v>0</v>
      </c>
      <c r="BC193" s="41">
        <v>0</v>
      </c>
      <c r="BD193" s="41">
        <v>0</v>
      </c>
      <c r="BE193" s="41">
        <v>0</v>
      </c>
      <c r="BF193" s="41">
        <v>0</v>
      </c>
      <c r="BG193" s="41">
        <v>0</v>
      </c>
      <c r="BH193" s="41">
        <v>0</v>
      </c>
      <c r="BI193" s="41">
        <v>0</v>
      </c>
      <c r="BJ193" s="41">
        <v>0</v>
      </c>
      <c r="BK193" s="41">
        <v>0</v>
      </c>
      <c r="BL193" s="41">
        <v>0</v>
      </c>
      <c r="BM193" s="41">
        <v>0</v>
      </c>
      <c r="BN193" s="41">
        <v>0</v>
      </c>
      <c r="BO193" s="41">
        <v>0</v>
      </c>
      <c r="BP193" s="41">
        <v>0</v>
      </c>
      <c r="BQ193" s="41">
        <v>0</v>
      </c>
      <c r="BR193" s="41">
        <v>0</v>
      </c>
      <c r="BS193" s="41">
        <v>0</v>
      </c>
      <c r="BT193" s="41">
        <v>0</v>
      </c>
      <c r="BU193" s="41">
        <v>0</v>
      </c>
      <c r="BV193" s="41">
        <v>0</v>
      </c>
      <c r="BW193" s="41">
        <v>0</v>
      </c>
      <c r="BX193" s="41">
        <v>0</v>
      </c>
      <c r="BY193" s="41">
        <v>0</v>
      </c>
      <c r="BZ193" s="41">
        <v>0</v>
      </c>
      <c r="CA193" s="41">
        <v>0</v>
      </c>
      <c r="CB193" s="44"/>
      <c r="CC193" s="41">
        <v>0</v>
      </c>
      <c r="CD193" s="44"/>
    </row>
    <row r="194" spans="1:82">
      <c r="A194" s="41">
        <v>17</v>
      </c>
      <c r="B194" s="4" t="s">
        <v>56</v>
      </c>
      <c r="C194" s="41">
        <v>0</v>
      </c>
      <c r="D194" s="41">
        <v>0</v>
      </c>
      <c r="E194" s="41">
        <v>0</v>
      </c>
      <c r="F194" s="41">
        <v>0</v>
      </c>
      <c r="G194" s="41">
        <v>0</v>
      </c>
      <c r="H194" s="41">
        <v>0</v>
      </c>
      <c r="I194" s="41">
        <v>0</v>
      </c>
      <c r="J194" s="41">
        <v>0</v>
      </c>
      <c r="K194" s="41">
        <v>0</v>
      </c>
      <c r="L194" s="41">
        <v>0</v>
      </c>
      <c r="M194" s="41">
        <v>0</v>
      </c>
      <c r="N194" s="41">
        <v>0</v>
      </c>
      <c r="O194" s="41">
        <v>0</v>
      </c>
      <c r="P194" s="41">
        <v>0</v>
      </c>
      <c r="Q194" s="41">
        <v>0</v>
      </c>
      <c r="R194" s="41">
        <v>0</v>
      </c>
      <c r="S194" s="44"/>
      <c r="T194" s="7"/>
      <c r="V194" s="6"/>
      <c r="W194" s="6"/>
      <c r="X194" s="6"/>
      <c r="Y194" s="6"/>
      <c r="Z194" s="17"/>
      <c r="AA194" s="6"/>
      <c r="AB194" s="6"/>
      <c r="AC194" s="6"/>
      <c r="AD194" s="6"/>
      <c r="AE194" s="6"/>
      <c r="AF194" s="6">
        <v>0</v>
      </c>
      <c r="AG194" s="6"/>
      <c r="AH194" s="6"/>
      <c r="AI194" s="6"/>
      <c r="AJ194" s="6"/>
      <c r="AK194" s="21"/>
      <c r="AL194" s="2">
        <v>17</v>
      </c>
      <c r="AS194" s="41">
        <v>0</v>
      </c>
      <c r="AT194" s="41">
        <v>0</v>
      </c>
      <c r="AU194" s="41">
        <v>0</v>
      </c>
      <c r="AV194" s="41">
        <v>0</v>
      </c>
      <c r="AW194" s="41">
        <v>0</v>
      </c>
      <c r="AX194" s="41">
        <v>0</v>
      </c>
      <c r="AY194" s="41">
        <v>0</v>
      </c>
      <c r="AZ194" s="41">
        <v>0</v>
      </c>
      <c r="BA194" s="41">
        <v>0</v>
      </c>
      <c r="BB194" s="41">
        <v>0</v>
      </c>
      <c r="BC194" s="41">
        <v>0</v>
      </c>
      <c r="BD194" s="41">
        <v>0</v>
      </c>
      <c r="BE194" s="41">
        <v>0</v>
      </c>
      <c r="BF194" s="41">
        <v>0</v>
      </c>
      <c r="BG194" s="41">
        <v>0</v>
      </c>
      <c r="BH194" s="41">
        <v>0</v>
      </c>
      <c r="BI194" s="41">
        <v>0</v>
      </c>
      <c r="BJ194" s="41">
        <v>0</v>
      </c>
      <c r="BK194" s="41">
        <v>0</v>
      </c>
      <c r="BL194" s="41">
        <v>0</v>
      </c>
      <c r="BM194" s="41">
        <v>0</v>
      </c>
      <c r="BN194" s="41">
        <v>0</v>
      </c>
      <c r="BO194" s="41">
        <v>0</v>
      </c>
      <c r="BP194" s="41">
        <v>0</v>
      </c>
      <c r="BQ194" s="41">
        <v>0</v>
      </c>
      <c r="BR194" s="41">
        <v>0</v>
      </c>
      <c r="BS194" s="41">
        <v>0</v>
      </c>
      <c r="BT194" s="41">
        <v>0</v>
      </c>
      <c r="BU194" s="41">
        <v>0</v>
      </c>
      <c r="BV194" s="41">
        <v>0</v>
      </c>
      <c r="BW194" s="41">
        <v>0</v>
      </c>
      <c r="BX194" s="41">
        <v>0</v>
      </c>
      <c r="BY194" s="41">
        <v>0</v>
      </c>
      <c r="BZ194" s="41">
        <v>0</v>
      </c>
      <c r="CA194" s="41">
        <v>0</v>
      </c>
      <c r="CB194" s="44"/>
      <c r="CC194" s="41">
        <v>0</v>
      </c>
      <c r="CD194" s="44"/>
    </row>
    <row r="195" spans="1:82">
      <c r="A195" s="41">
        <v>18</v>
      </c>
      <c r="B195" s="4" t="s">
        <v>56</v>
      </c>
      <c r="C195" s="41">
        <v>0</v>
      </c>
      <c r="D195" s="41">
        <v>0</v>
      </c>
      <c r="E195" s="41">
        <v>0</v>
      </c>
      <c r="F195" s="41">
        <v>0</v>
      </c>
      <c r="G195" s="41">
        <v>0</v>
      </c>
      <c r="H195" s="41">
        <v>0</v>
      </c>
      <c r="I195" s="41">
        <v>0</v>
      </c>
      <c r="J195" s="41">
        <v>0</v>
      </c>
      <c r="K195" s="41">
        <v>0</v>
      </c>
      <c r="L195" s="41">
        <v>0</v>
      </c>
      <c r="M195" s="41">
        <v>0</v>
      </c>
      <c r="N195" s="41">
        <v>0</v>
      </c>
      <c r="O195" s="41">
        <v>0</v>
      </c>
      <c r="P195" s="41">
        <v>0</v>
      </c>
      <c r="Q195" s="41">
        <v>0</v>
      </c>
      <c r="R195" s="41">
        <v>0</v>
      </c>
      <c r="S195" s="41">
        <v>0</v>
      </c>
      <c r="T195" s="44"/>
      <c r="U195" s="7"/>
      <c r="V195" s="6"/>
      <c r="W195" s="6"/>
      <c r="X195" s="6"/>
      <c r="Y195" s="6"/>
      <c r="Z195" s="17"/>
      <c r="AA195" s="6"/>
      <c r="AB195" s="6"/>
      <c r="AC195" s="6"/>
      <c r="AD195" s="6"/>
      <c r="AE195" s="6"/>
      <c r="AF195" s="6">
        <v>0</v>
      </c>
      <c r="AG195" s="6"/>
      <c r="AH195" s="6"/>
      <c r="AI195" s="6"/>
      <c r="AJ195" s="6"/>
      <c r="AK195" s="21"/>
      <c r="AL195" s="2">
        <v>18</v>
      </c>
      <c r="AS195" s="41">
        <v>0</v>
      </c>
      <c r="AT195" s="41">
        <v>0</v>
      </c>
      <c r="AU195" s="41">
        <v>0</v>
      </c>
      <c r="AV195" s="41">
        <v>0</v>
      </c>
      <c r="AW195" s="41">
        <v>0</v>
      </c>
      <c r="AX195" s="41">
        <v>0</v>
      </c>
      <c r="AY195" s="41">
        <v>0</v>
      </c>
      <c r="AZ195" s="41">
        <v>0</v>
      </c>
      <c r="BA195" s="41">
        <v>0</v>
      </c>
      <c r="BB195" s="41">
        <v>0</v>
      </c>
      <c r="BC195" s="41">
        <v>0</v>
      </c>
      <c r="BD195" s="41">
        <v>0</v>
      </c>
      <c r="BE195" s="41">
        <v>0</v>
      </c>
      <c r="BF195" s="41">
        <v>0</v>
      </c>
      <c r="BG195" s="41">
        <v>0</v>
      </c>
      <c r="BH195" s="41">
        <v>0</v>
      </c>
      <c r="BI195" s="41">
        <v>0</v>
      </c>
      <c r="BJ195" s="41">
        <v>0</v>
      </c>
      <c r="BK195" s="41">
        <v>0</v>
      </c>
      <c r="BL195" s="41">
        <v>0</v>
      </c>
      <c r="BM195" s="41">
        <v>0</v>
      </c>
      <c r="BN195" s="41">
        <v>0</v>
      </c>
      <c r="BO195" s="41">
        <v>0</v>
      </c>
      <c r="BP195" s="41">
        <v>0</v>
      </c>
      <c r="BQ195" s="41">
        <v>0</v>
      </c>
      <c r="BR195" s="41">
        <v>0</v>
      </c>
      <c r="BS195" s="41">
        <v>0</v>
      </c>
      <c r="BT195" s="41">
        <v>0</v>
      </c>
      <c r="BU195" s="41">
        <v>0</v>
      </c>
      <c r="BV195" s="41">
        <v>0</v>
      </c>
      <c r="BW195" s="41">
        <v>0</v>
      </c>
      <c r="BX195" s="41">
        <v>0</v>
      </c>
      <c r="BY195" s="41">
        <v>0</v>
      </c>
      <c r="BZ195" s="41">
        <v>0</v>
      </c>
      <c r="CA195" s="41">
        <v>0</v>
      </c>
      <c r="CB195" s="44"/>
      <c r="CC195" s="41">
        <v>0</v>
      </c>
      <c r="CD195" s="44"/>
    </row>
    <row r="196" spans="1:82">
      <c r="A196" s="41">
        <v>19</v>
      </c>
      <c r="B196" s="4" t="s">
        <v>56</v>
      </c>
      <c r="C196" s="41">
        <v>0</v>
      </c>
      <c r="D196" s="41">
        <v>0</v>
      </c>
      <c r="E196" s="41">
        <v>0</v>
      </c>
      <c r="F196" s="41">
        <v>0</v>
      </c>
      <c r="G196" s="41">
        <v>0</v>
      </c>
      <c r="H196" s="41">
        <v>0</v>
      </c>
      <c r="I196" s="41">
        <v>0</v>
      </c>
      <c r="J196" s="41">
        <v>0</v>
      </c>
      <c r="K196" s="41">
        <v>0</v>
      </c>
      <c r="L196" s="41">
        <v>0</v>
      </c>
      <c r="M196" s="41">
        <v>0</v>
      </c>
      <c r="N196" s="41">
        <v>0</v>
      </c>
      <c r="O196" s="41">
        <v>0</v>
      </c>
      <c r="P196" s="41">
        <v>0</v>
      </c>
      <c r="Q196" s="41">
        <v>0</v>
      </c>
      <c r="R196" s="41">
        <v>0</v>
      </c>
      <c r="S196" s="41">
        <v>0</v>
      </c>
      <c r="T196" s="41">
        <v>0</v>
      </c>
      <c r="U196" s="44"/>
      <c r="V196" s="23"/>
      <c r="W196" s="6"/>
      <c r="X196" s="6"/>
      <c r="Y196" s="6"/>
      <c r="Z196" s="17"/>
      <c r="AA196" s="6"/>
      <c r="AB196" s="6"/>
      <c r="AC196" s="6"/>
      <c r="AD196" s="6"/>
      <c r="AE196" s="6"/>
      <c r="AF196" s="6">
        <v>0</v>
      </c>
      <c r="AG196" s="6"/>
      <c r="AH196" s="6"/>
      <c r="AI196" s="6"/>
      <c r="AJ196" s="6"/>
      <c r="AK196" s="21"/>
      <c r="AL196" s="2">
        <v>19</v>
      </c>
      <c r="AS196" s="41">
        <v>0</v>
      </c>
      <c r="AT196" s="41">
        <v>0</v>
      </c>
      <c r="AU196" s="41">
        <v>0</v>
      </c>
      <c r="AV196" s="41">
        <v>0</v>
      </c>
      <c r="AW196" s="41">
        <v>0</v>
      </c>
      <c r="AX196" s="41">
        <v>0</v>
      </c>
      <c r="AY196" s="41">
        <v>0</v>
      </c>
      <c r="AZ196" s="41">
        <v>0</v>
      </c>
      <c r="BA196" s="41">
        <v>0</v>
      </c>
      <c r="BB196" s="41">
        <v>0</v>
      </c>
      <c r="BC196" s="41">
        <v>0</v>
      </c>
      <c r="BD196" s="41">
        <v>0</v>
      </c>
      <c r="BE196" s="41">
        <v>0</v>
      </c>
      <c r="BF196" s="41">
        <v>0</v>
      </c>
      <c r="BG196" s="41">
        <v>0</v>
      </c>
      <c r="BH196" s="41">
        <v>0</v>
      </c>
      <c r="BI196" s="41">
        <v>0</v>
      </c>
      <c r="BJ196" s="41">
        <v>0</v>
      </c>
      <c r="BK196" s="41">
        <v>0</v>
      </c>
      <c r="BL196" s="41">
        <v>0</v>
      </c>
      <c r="BM196" s="41">
        <v>0</v>
      </c>
      <c r="BN196" s="41">
        <v>0</v>
      </c>
      <c r="BO196" s="41">
        <v>0</v>
      </c>
      <c r="BP196" s="41">
        <v>0</v>
      </c>
      <c r="BQ196" s="41">
        <v>0</v>
      </c>
      <c r="BR196" s="41">
        <v>0</v>
      </c>
      <c r="BS196" s="41">
        <v>0</v>
      </c>
      <c r="BT196" s="41">
        <v>0</v>
      </c>
      <c r="BU196" s="41">
        <v>0</v>
      </c>
      <c r="BV196" s="41">
        <v>0</v>
      </c>
      <c r="BW196" s="41">
        <v>0</v>
      </c>
      <c r="BX196" s="41">
        <v>0</v>
      </c>
      <c r="BY196" s="41">
        <v>0</v>
      </c>
      <c r="BZ196" s="41">
        <v>0</v>
      </c>
      <c r="CA196" s="41">
        <v>0</v>
      </c>
      <c r="CB196" s="44"/>
      <c r="CC196" s="41">
        <v>0</v>
      </c>
      <c r="CD196" s="44"/>
    </row>
    <row r="197" spans="1:82">
      <c r="A197" s="41">
        <v>20</v>
      </c>
      <c r="B197" s="4" t="s">
        <v>56</v>
      </c>
      <c r="C197" s="41">
        <v>0</v>
      </c>
      <c r="D197" s="41">
        <v>0</v>
      </c>
      <c r="E197" s="41">
        <v>0</v>
      </c>
      <c r="F197" s="41">
        <v>0</v>
      </c>
      <c r="G197" s="41">
        <v>0</v>
      </c>
      <c r="H197" s="41">
        <v>0</v>
      </c>
      <c r="I197" s="41">
        <v>0</v>
      </c>
      <c r="J197" s="41">
        <v>0</v>
      </c>
      <c r="K197" s="41">
        <v>0</v>
      </c>
      <c r="L197" s="41">
        <v>0</v>
      </c>
      <c r="M197" s="41">
        <v>0</v>
      </c>
      <c r="N197" s="41">
        <v>0</v>
      </c>
      <c r="O197" s="41">
        <v>0</v>
      </c>
      <c r="P197" s="41">
        <v>0</v>
      </c>
      <c r="Q197" s="41">
        <v>0</v>
      </c>
      <c r="R197" s="41">
        <v>0</v>
      </c>
      <c r="S197" s="41">
        <v>0</v>
      </c>
      <c r="T197" s="41">
        <v>0</v>
      </c>
      <c r="U197" s="41">
        <v>0</v>
      </c>
      <c r="V197" s="44"/>
      <c r="W197" s="23"/>
      <c r="Z197" s="17"/>
      <c r="AF197">
        <v>0</v>
      </c>
      <c r="AI197" s="6"/>
      <c r="AK197" s="21"/>
      <c r="AL197" s="2">
        <v>20</v>
      </c>
      <c r="AS197" s="41">
        <v>0</v>
      </c>
      <c r="AT197" s="41">
        <v>0</v>
      </c>
      <c r="AU197" s="41">
        <v>0</v>
      </c>
      <c r="AV197" s="41">
        <v>0</v>
      </c>
      <c r="AW197" s="41">
        <v>0</v>
      </c>
      <c r="AX197" s="41">
        <v>0</v>
      </c>
      <c r="AY197" s="41">
        <v>0</v>
      </c>
      <c r="AZ197" s="41">
        <v>0</v>
      </c>
      <c r="BA197" s="41">
        <v>0</v>
      </c>
      <c r="BB197" s="41">
        <v>0</v>
      </c>
      <c r="BC197" s="41">
        <v>0</v>
      </c>
      <c r="BD197" s="41">
        <v>0</v>
      </c>
      <c r="BE197" s="41">
        <v>0</v>
      </c>
      <c r="BF197" s="41">
        <v>0</v>
      </c>
      <c r="BG197" s="41">
        <v>0</v>
      </c>
      <c r="BH197" s="41">
        <v>0</v>
      </c>
      <c r="BI197" s="41">
        <v>0</v>
      </c>
      <c r="BJ197" s="41">
        <v>0</v>
      </c>
      <c r="BK197" s="41">
        <v>0</v>
      </c>
      <c r="BL197" s="41">
        <v>0</v>
      </c>
      <c r="BM197" s="41">
        <v>0</v>
      </c>
      <c r="BN197" s="41">
        <v>0</v>
      </c>
      <c r="BO197" s="41">
        <v>0</v>
      </c>
      <c r="BP197" s="41">
        <v>0</v>
      </c>
      <c r="BQ197" s="41">
        <v>0</v>
      </c>
      <c r="BR197" s="41">
        <v>0</v>
      </c>
      <c r="BS197" s="41">
        <v>0</v>
      </c>
      <c r="BT197" s="41">
        <v>0</v>
      </c>
      <c r="BU197" s="41">
        <v>0</v>
      </c>
      <c r="BV197" s="41">
        <v>0</v>
      </c>
      <c r="BW197" s="41">
        <v>0</v>
      </c>
      <c r="BX197" s="41">
        <v>0</v>
      </c>
      <c r="BY197" s="41">
        <v>0</v>
      </c>
      <c r="BZ197" s="41">
        <v>0</v>
      </c>
      <c r="CA197" s="41">
        <v>0</v>
      </c>
      <c r="CB197" s="44"/>
      <c r="CC197" s="41">
        <v>0</v>
      </c>
      <c r="CD197" s="44"/>
    </row>
    <row r="198" spans="1:82">
      <c r="A198" s="41">
        <v>21</v>
      </c>
      <c r="B198" s="4" t="s">
        <v>56</v>
      </c>
      <c r="C198" s="41">
        <v>0</v>
      </c>
      <c r="D198" s="41">
        <v>0</v>
      </c>
      <c r="E198" s="41">
        <v>0</v>
      </c>
      <c r="F198" s="41">
        <v>0</v>
      </c>
      <c r="G198" s="41">
        <v>0</v>
      </c>
      <c r="H198" s="41">
        <v>0</v>
      </c>
      <c r="I198" s="41">
        <v>0</v>
      </c>
      <c r="J198" s="41">
        <v>0</v>
      </c>
      <c r="K198" s="41">
        <v>0</v>
      </c>
      <c r="L198" s="41">
        <v>0</v>
      </c>
      <c r="M198" s="41">
        <v>0</v>
      </c>
      <c r="N198" s="41">
        <v>0</v>
      </c>
      <c r="O198" s="41">
        <v>0</v>
      </c>
      <c r="P198" s="41">
        <v>0</v>
      </c>
      <c r="Q198" s="41">
        <v>0</v>
      </c>
      <c r="R198" s="41">
        <v>0</v>
      </c>
      <c r="S198" s="41">
        <v>0</v>
      </c>
      <c r="T198" s="41">
        <v>0</v>
      </c>
      <c r="U198" s="41">
        <v>0</v>
      </c>
      <c r="V198" s="41">
        <v>0</v>
      </c>
      <c r="W198" s="44"/>
      <c r="X198" s="23"/>
      <c r="Z198" s="17"/>
      <c r="AF198">
        <v>0</v>
      </c>
      <c r="AI198" s="6"/>
      <c r="AK198" s="21"/>
      <c r="AL198" s="2">
        <v>21</v>
      </c>
      <c r="AS198" s="41">
        <v>0</v>
      </c>
      <c r="AT198" s="41">
        <v>0</v>
      </c>
      <c r="AU198" s="41">
        <v>0</v>
      </c>
      <c r="AV198" s="41">
        <v>0</v>
      </c>
      <c r="AW198" s="41">
        <v>0</v>
      </c>
      <c r="AX198" s="41">
        <v>0</v>
      </c>
      <c r="AY198" s="41">
        <v>0</v>
      </c>
      <c r="AZ198" s="41">
        <v>0</v>
      </c>
      <c r="BA198" s="41">
        <v>0</v>
      </c>
      <c r="BB198" s="41">
        <v>0</v>
      </c>
      <c r="BC198" s="41">
        <v>0</v>
      </c>
      <c r="BD198" s="41">
        <v>0</v>
      </c>
      <c r="BE198" s="41">
        <v>0</v>
      </c>
      <c r="BF198" s="41">
        <v>0</v>
      </c>
      <c r="BG198" s="41">
        <v>0</v>
      </c>
      <c r="BH198" s="41">
        <v>0</v>
      </c>
      <c r="BI198" s="41">
        <v>0</v>
      </c>
      <c r="BJ198" s="41">
        <v>0</v>
      </c>
      <c r="BK198" s="41">
        <v>0</v>
      </c>
      <c r="BL198" s="41">
        <v>0</v>
      </c>
      <c r="BM198" s="41">
        <v>0</v>
      </c>
      <c r="BN198" s="41">
        <v>0</v>
      </c>
      <c r="BO198" s="41">
        <v>0</v>
      </c>
      <c r="BP198" s="41">
        <v>0</v>
      </c>
      <c r="BQ198" s="41">
        <v>0</v>
      </c>
      <c r="BR198" s="41">
        <v>0</v>
      </c>
      <c r="BS198" s="41">
        <v>0</v>
      </c>
      <c r="BT198" s="41">
        <v>0</v>
      </c>
      <c r="BU198" s="41">
        <v>0</v>
      </c>
      <c r="BV198" s="41">
        <v>0</v>
      </c>
      <c r="BW198" s="41">
        <v>0</v>
      </c>
      <c r="BX198" s="41">
        <v>0</v>
      </c>
      <c r="BY198" s="41">
        <v>0</v>
      </c>
      <c r="BZ198" s="41">
        <v>0</v>
      </c>
      <c r="CA198" s="41">
        <v>0</v>
      </c>
      <c r="CB198" s="44"/>
      <c r="CC198" s="41">
        <v>0</v>
      </c>
      <c r="CD198" s="44"/>
    </row>
    <row r="199" spans="1:82">
      <c r="A199" s="41">
        <v>22</v>
      </c>
      <c r="B199" s="4" t="s">
        <v>56</v>
      </c>
      <c r="C199" s="41">
        <v>0</v>
      </c>
      <c r="D199" s="41">
        <v>0</v>
      </c>
      <c r="E199" s="41">
        <v>0</v>
      </c>
      <c r="F199" s="41">
        <v>0</v>
      </c>
      <c r="G199" s="41">
        <v>0</v>
      </c>
      <c r="H199" s="41">
        <v>0</v>
      </c>
      <c r="I199" s="41">
        <v>0</v>
      </c>
      <c r="J199" s="41">
        <v>0</v>
      </c>
      <c r="K199" s="41">
        <v>0</v>
      </c>
      <c r="L199" s="41">
        <v>0</v>
      </c>
      <c r="M199" s="41">
        <v>0</v>
      </c>
      <c r="N199" s="41">
        <v>0</v>
      </c>
      <c r="O199" s="41">
        <v>0</v>
      </c>
      <c r="P199" s="41">
        <v>0</v>
      </c>
      <c r="Q199" s="41">
        <v>0</v>
      </c>
      <c r="R199" s="41">
        <v>0</v>
      </c>
      <c r="S199" s="41">
        <v>0</v>
      </c>
      <c r="T199" s="41">
        <v>0</v>
      </c>
      <c r="U199" s="41">
        <v>0</v>
      </c>
      <c r="V199" s="41">
        <v>0</v>
      </c>
      <c r="W199" s="41">
        <v>0</v>
      </c>
      <c r="X199" s="44"/>
      <c r="Y199" s="23"/>
      <c r="Z199" s="17"/>
      <c r="AF199">
        <v>0</v>
      </c>
      <c r="AI199" s="6"/>
      <c r="AK199" s="21"/>
      <c r="AL199" s="2">
        <v>22</v>
      </c>
      <c r="AS199" s="41">
        <v>0</v>
      </c>
      <c r="AT199" s="41">
        <v>0</v>
      </c>
      <c r="AU199" s="41">
        <v>0</v>
      </c>
      <c r="AV199" s="41">
        <v>0</v>
      </c>
      <c r="AW199" s="41">
        <v>0</v>
      </c>
      <c r="AX199" s="41">
        <v>0</v>
      </c>
      <c r="AY199" s="41">
        <v>0</v>
      </c>
      <c r="AZ199" s="41">
        <v>0</v>
      </c>
      <c r="BA199" s="41">
        <v>0</v>
      </c>
      <c r="BB199" s="41">
        <v>0</v>
      </c>
      <c r="BC199" s="41">
        <v>0</v>
      </c>
      <c r="BD199" s="41">
        <v>0</v>
      </c>
      <c r="BE199" s="41">
        <v>0</v>
      </c>
      <c r="BF199" s="41">
        <v>0</v>
      </c>
      <c r="BG199" s="41">
        <v>0</v>
      </c>
      <c r="BH199" s="41">
        <v>0</v>
      </c>
      <c r="BI199" s="41">
        <v>0</v>
      </c>
      <c r="BJ199" s="41">
        <v>0</v>
      </c>
      <c r="BK199" s="41">
        <v>0</v>
      </c>
      <c r="BL199" s="41">
        <v>0</v>
      </c>
      <c r="BM199" s="41">
        <v>0</v>
      </c>
      <c r="BN199" s="41">
        <v>0</v>
      </c>
      <c r="BO199" s="41">
        <v>0</v>
      </c>
      <c r="BP199" s="41">
        <v>0</v>
      </c>
      <c r="BQ199" s="41">
        <v>0</v>
      </c>
      <c r="BR199" s="41">
        <v>0</v>
      </c>
      <c r="BS199" s="41">
        <v>0</v>
      </c>
      <c r="BT199" s="41">
        <v>0</v>
      </c>
      <c r="BU199" s="41">
        <v>0</v>
      </c>
      <c r="BV199" s="41">
        <v>0</v>
      </c>
      <c r="BW199" s="41">
        <v>0</v>
      </c>
      <c r="BX199" s="41">
        <v>0</v>
      </c>
      <c r="BY199" s="41">
        <v>0</v>
      </c>
      <c r="BZ199" s="41">
        <v>0</v>
      </c>
      <c r="CA199" s="41">
        <v>0</v>
      </c>
      <c r="CB199" s="44"/>
      <c r="CC199" s="41">
        <v>0</v>
      </c>
      <c r="CD199" s="44"/>
    </row>
    <row r="200" spans="1:82">
      <c r="A200" s="41">
        <v>23</v>
      </c>
      <c r="B200" s="4" t="s">
        <v>56</v>
      </c>
      <c r="C200" s="41">
        <v>0</v>
      </c>
      <c r="D200" s="41">
        <v>0</v>
      </c>
      <c r="E200" s="41">
        <v>0</v>
      </c>
      <c r="F200" s="41">
        <v>0</v>
      </c>
      <c r="G200" s="41">
        <v>0</v>
      </c>
      <c r="H200" s="41">
        <v>0</v>
      </c>
      <c r="I200" s="41">
        <v>0</v>
      </c>
      <c r="J200" s="41">
        <v>0</v>
      </c>
      <c r="K200" s="41">
        <v>0</v>
      </c>
      <c r="L200" s="41">
        <v>0</v>
      </c>
      <c r="M200" s="41">
        <v>0</v>
      </c>
      <c r="N200" s="41">
        <v>0</v>
      </c>
      <c r="O200" s="41">
        <v>0</v>
      </c>
      <c r="P200" s="41">
        <v>0</v>
      </c>
      <c r="Q200" s="41">
        <v>0</v>
      </c>
      <c r="R200" s="41">
        <v>0</v>
      </c>
      <c r="S200" s="41">
        <v>0</v>
      </c>
      <c r="T200" s="41">
        <v>0</v>
      </c>
      <c r="U200" s="41">
        <v>0</v>
      </c>
      <c r="V200" s="41">
        <v>0</v>
      </c>
      <c r="W200" s="41">
        <v>0</v>
      </c>
      <c r="X200" s="41">
        <v>0</v>
      </c>
      <c r="Y200" s="44"/>
      <c r="Z200" s="24"/>
      <c r="AF200">
        <v>0</v>
      </c>
      <c r="AI200" s="6"/>
      <c r="AK200" s="21"/>
      <c r="AL200" s="2">
        <v>23</v>
      </c>
      <c r="AS200" s="41">
        <v>0</v>
      </c>
      <c r="AT200" s="41">
        <v>0</v>
      </c>
      <c r="AU200" s="41">
        <v>0</v>
      </c>
      <c r="AV200" s="41">
        <v>0</v>
      </c>
      <c r="AW200" s="41">
        <v>0</v>
      </c>
      <c r="AX200" s="41">
        <v>0</v>
      </c>
      <c r="AY200" s="41">
        <v>0</v>
      </c>
      <c r="AZ200" s="41">
        <v>0</v>
      </c>
      <c r="BA200" s="41">
        <v>0</v>
      </c>
      <c r="BB200" s="41">
        <v>0</v>
      </c>
      <c r="BC200" s="41">
        <v>0</v>
      </c>
      <c r="BD200" s="41">
        <v>0</v>
      </c>
      <c r="BE200" s="41">
        <v>0</v>
      </c>
      <c r="BF200" s="41">
        <v>0</v>
      </c>
      <c r="BG200" s="41">
        <v>0</v>
      </c>
      <c r="BH200" s="41">
        <v>0</v>
      </c>
      <c r="BI200" s="41">
        <v>0</v>
      </c>
      <c r="BJ200" s="41">
        <v>0</v>
      </c>
      <c r="BK200" s="41">
        <v>0</v>
      </c>
      <c r="BL200" s="41">
        <v>0</v>
      </c>
      <c r="BM200" s="41">
        <v>0</v>
      </c>
      <c r="BN200" s="41">
        <v>0</v>
      </c>
      <c r="BO200" s="41">
        <v>0</v>
      </c>
      <c r="BP200" s="41">
        <v>0</v>
      </c>
      <c r="BQ200" s="41">
        <v>0</v>
      </c>
      <c r="BR200" s="41">
        <v>0</v>
      </c>
      <c r="BS200" s="41">
        <v>0</v>
      </c>
      <c r="BT200" s="41">
        <v>0</v>
      </c>
      <c r="BU200" s="41">
        <v>0</v>
      </c>
      <c r="BV200" s="41">
        <v>0</v>
      </c>
      <c r="BW200" s="41">
        <v>0</v>
      </c>
      <c r="BX200" s="41">
        <v>0</v>
      </c>
      <c r="BY200" s="41">
        <v>0</v>
      </c>
      <c r="BZ200" s="41">
        <v>0</v>
      </c>
      <c r="CA200" s="41">
        <v>0</v>
      </c>
      <c r="CB200" s="44"/>
      <c r="CC200" s="41">
        <v>0</v>
      </c>
      <c r="CD200" s="44"/>
    </row>
    <row r="201" spans="1:82">
      <c r="A201" s="41">
        <v>24</v>
      </c>
      <c r="B201" s="4" t="s">
        <v>56</v>
      </c>
      <c r="C201" s="42">
        <v>0</v>
      </c>
      <c r="D201" s="42">
        <v>0</v>
      </c>
      <c r="E201" s="42">
        <v>0</v>
      </c>
      <c r="F201" s="43">
        <v>0</v>
      </c>
      <c r="G201" s="43">
        <v>0</v>
      </c>
      <c r="H201" s="43">
        <v>0</v>
      </c>
      <c r="I201" s="43">
        <v>0</v>
      </c>
      <c r="J201" s="43">
        <v>0</v>
      </c>
      <c r="K201" s="43">
        <v>0</v>
      </c>
      <c r="L201" s="43">
        <v>0</v>
      </c>
      <c r="M201" s="43">
        <v>0</v>
      </c>
      <c r="N201" s="43">
        <v>0</v>
      </c>
      <c r="O201" s="43">
        <v>0</v>
      </c>
      <c r="P201" s="43">
        <v>0</v>
      </c>
      <c r="Q201" s="43">
        <v>0</v>
      </c>
      <c r="R201" s="43">
        <v>0</v>
      </c>
      <c r="S201" s="43">
        <v>0</v>
      </c>
      <c r="T201" s="43">
        <v>0</v>
      </c>
      <c r="U201" s="43">
        <v>0</v>
      </c>
      <c r="V201" s="43">
        <v>0</v>
      </c>
      <c r="W201" s="43">
        <v>0</v>
      </c>
      <c r="X201" s="43">
        <v>0</v>
      </c>
      <c r="Y201" s="43">
        <v>0</v>
      </c>
      <c r="Z201" s="44"/>
      <c r="AA201" s="23"/>
      <c r="AF201">
        <v>0</v>
      </c>
      <c r="AI201" s="6"/>
      <c r="AK201" s="21"/>
      <c r="AL201" s="2">
        <v>24</v>
      </c>
      <c r="AS201" s="41">
        <v>0</v>
      </c>
      <c r="AT201" s="41">
        <v>0</v>
      </c>
      <c r="AU201" s="41">
        <v>0</v>
      </c>
      <c r="AV201" s="41">
        <v>0</v>
      </c>
      <c r="AW201" s="41">
        <v>0</v>
      </c>
      <c r="AX201" s="41">
        <v>0</v>
      </c>
      <c r="AY201" s="41">
        <v>0</v>
      </c>
      <c r="AZ201" s="41">
        <v>0</v>
      </c>
      <c r="BA201" s="41">
        <v>0</v>
      </c>
      <c r="BB201" s="41">
        <v>0</v>
      </c>
      <c r="BC201" s="41">
        <v>0</v>
      </c>
      <c r="BD201" s="41">
        <v>0</v>
      </c>
      <c r="BE201" s="41">
        <v>0</v>
      </c>
      <c r="BF201" s="41">
        <v>0</v>
      </c>
      <c r="BG201" s="41">
        <v>0</v>
      </c>
      <c r="BH201" s="41">
        <v>0</v>
      </c>
      <c r="BI201" s="41">
        <v>0</v>
      </c>
      <c r="BJ201" s="41">
        <v>0</v>
      </c>
      <c r="BK201" s="41">
        <v>0</v>
      </c>
      <c r="BL201" s="41">
        <v>0</v>
      </c>
      <c r="BM201" s="41">
        <v>0</v>
      </c>
      <c r="BN201" s="41">
        <v>0</v>
      </c>
      <c r="BO201" s="41">
        <v>0</v>
      </c>
      <c r="BP201" s="41">
        <v>0</v>
      </c>
      <c r="BQ201" s="41">
        <v>0</v>
      </c>
      <c r="BR201" s="41">
        <v>0</v>
      </c>
      <c r="BS201" s="41">
        <v>0</v>
      </c>
      <c r="BT201" s="41">
        <v>0</v>
      </c>
      <c r="BU201" s="41">
        <v>0</v>
      </c>
      <c r="BV201" s="41">
        <v>0</v>
      </c>
      <c r="BW201" s="41">
        <v>0</v>
      </c>
      <c r="BX201" s="41">
        <v>0</v>
      </c>
      <c r="BY201" s="41">
        <v>0</v>
      </c>
      <c r="BZ201" s="41">
        <v>0</v>
      </c>
      <c r="CA201" s="41">
        <v>0</v>
      </c>
      <c r="CB201" s="44"/>
      <c r="CC201" s="41">
        <v>0</v>
      </c>
      <c r="CD201" s="44"/>
    </row>
    <row r="202" spans="1:82">
      <c r="A202" s="41">
        <v>25</v>
      </c>
      <c r="B202" s="4" t="s">
        <v>56</v>
      </c>
      <c r="C202" s="41">
        <v>0</v>
      </c>
      <c r="D202" s="41">
        <v>0</v>
      </c>
      <c r="E202" s="41">
        <v>0</v>
      </c>
      <c r="F202" s="41">
        <v>0</v>
      </c>
      <c r="G202" s="41">
        <v>0</v>
      </c>
      <c r="H202" s="41">
        <v>0</v>
      </c>
      <c r="I202" s="41">
        <v>0</v>
      </c>
      <c r="J202" s="41">
        <v>0</v>
      </c>
      <c r="K202" s="41">
        <v>0</v>
      </c>
      <c r="L202" s="41">
        <v>0</v>
      </c>
      <c r="M202" s="41">
        <v>0</v>
      </c>
      <c r="N202" s="41">
        <v>0</v>
      </c>
      <c r="O202" s="41">
        <v>0</v>
      </c>
      <c r="P202" s="41">
        <v>0</v>
      </c>
      <c r="Q202" s="41">
        <v>0</v>
      </c>
      <c r="R202" s="41">
        <v>0</v>
      </c>
      <c r="S202" s="41">
        <v>0</v>
      </c>
      <c r="T202" s="41">
        <v>0</v>
      </c>
      <c r="U202" s="41">
        <v>0</v>
      </c>
      <c r="V202" s="41">
        <v>0</v>
      </c>
      <c r="W202" s="41">
        <v>0</v>
      </c>
      <c r="X202" s="41">
        <v>0</v>
      </c>
      <c r="Y202" s="41">
        <v>0</v>
      </c>
      <c r="Z202" s="41">
        <v>0</v>
      </c>
      <c r="AA202" s="44"/>
      <c r="AB202" s="23"/>
      <c r="AF202">
        <v>0</v>
      </c>
      <c r="AI202" s="6"/>
      <c r="AK202" s="21"/>
      <c r="AL202" s="2">
        <v>25</v>
      </c>
      <c r="AS202" s="41">
        <v>0</v>
      </c>
      <c r="AT202" s="41">
        <v>0</v>
      </c>
      <c r="AU202" s="41">
        <v>0</v>
      </c>
      <c r="AV202" s="41">
        <v>0</v>
      </c>
      <c r="AW202" s="41">
        <v>0</v>
      </c>
      <c r="AX202" s="41">
        <v>0</v>
      </c>
      <c r="AY202" s="41">
        <v>0</v>
      </c>
      <c r="AZ202" s="41">
        <v>0</v>
      </c>
      <c r="BA202" s="41">
        <v>0</v>
      </c>
      <c r="BB202" s="41">
        <v>0</v>
      </c>
      <c r="BC202" s="41">
        <v>0</v>
      </c>
      <c r="BD202" s="41">
        <v>0</v>
      </c>
      <c r="BE202" s="41">
        <v>0</v>
      </c>
      <c r="BF202" s="41">
        <v>0</v>
      </c>
      <c r="BG202" s="41">
        <v>0</v>
      </c>
      <c r="BH202" s="41">
        <v>0</v>
      </c>
      <c r="BI202" s="41">
        <v>0</v>
      </c>
      <c r="BJ202" s="41">
        <v>0</v>
      </c>
      <c r="BK202" s="41">
        <v>0</v>
      </c>
      <c r="BL202" s="41">
        <v>0</v>
      </c>
      <c r="BM202" s="41">
        <v>0</v>
      </c>
      <c r="BN202" s="41">
        <v>0</v>
      </c>
      <c r="BO202" s="41">
        <v>0</v>
      </c>
      <c r="BP202" s="41">
        <v>0</v>
      </c>
      <c r="BQ202" s="41">
        <v>0</v>
      </c>
      <c r="BR202" s="41">
        <v>0</v>
      </c>
      <c r="BS202" s="41">
        <v>0</v>
      </c>
      <c r="BT202" s="41">
        <v>0</v>
      </c>
      <c r="BU202" s="41">
        <v>0</v>
      </c>
      <c r="BV202" s="41">
        <v>0</v>
      </c>
      <c r="BW202" s="41">
        <v>0</v>
      </c>
      <c r="BX202" s="41">
        <v>0</v>
      </c>
      <c r="BY202" s="41">
        <v>0</v>
      </c>
      <c r="BZ202" s="41">
        <v>0</v>
      </c>
      <c r="CA202" s="41">
        <v>0</v>
      </c>
      <c r="CB202" s="44"/>
      <c r="CC202" s="41">
        <v>0</v>
      </c>
      <c r="CD202" s="44"/>
    </row>
    <row r="203" spans="1:82">
      <c r="A203" s="41">
        <v>26</v>
      </c>
      <c r="B203" s="4" t="s">
        <v>56</v>
      </c>
      <c r="C203" s="41">
        <v>0</v>
      </c>
      <c r="D203" s="41">
        <v>0</v>
      </c>
      <c r="E203" s="41">
        <v>0</v>
      </c>
      <c r="F203" s="41">
        <v>0</v>
      </c>
      <c r="G203" s="41">
        <v>0</v>
      </c>
      <c r="H203" s="41">
        <v>0</v>
      </c>
      <c r="I203" s="41">
        <v>0</v>
      </c>
      <c r="J203" s="41">
        <v>0</v>
      </c>
      <c r="K203" s="41">
        <v>0</v>
      </c>
      <c r="L203" s="41">
        <v>0</v>
      </c>
      <c r="M203" s="41">
        <v>0</v>
      </c>
      <c r="N203" s="41">
        <v>0</v>
      </c>
      <c r="O203" s="41">
        <v>0</v>
      </c>
      <c r="P203" s="41">
        <v>0</v>
      </c>
      <c r="Q203" s="41">
        <v>0</v>
      </c>
      <c r="R203" s="41">
        <v>0</v>
      </c>
      <c r="S203" s="41">
        <v>0</v>
      </c>
      <c r="T203" s="41">
        <v>0</v>
      </c>
      <c r="U203" s="41">
        <v>0</v>
      </c>
      <c r="V203" s="41">
        <v>0</v>
      </c>
      <c r="W203" s="41">
        <v>0</v>
      </c>
      <c r="X203" s="41">
        <v>0</v>
      </c>
      <c r="Y203" s="41">
        <v>0</v>
      </c>
      <c r="Z203" s="41">
        <v>0</v>
      </c>
      <c r="AA203" s="41">
        <v>0</v>
      </c>
      <c r="AB203" s="44"/>
      <c r="AC203" s="23"/>
      <c r="AF203">
        <v>0</v>
      </c>
      <c r="AI203" s="6"/>
      <c r="AK203" s="21"/>
      <c r="AL203" s="2">
        <v>26</v>
      </c>
      <c r="AS203" s="41">
        <v>0</v>
      </c>
      <c r="AT203" s="41">
        <v>0</v>
      </c>
      <c r="AU203" s="41">
        <v>0</v>
      </c>
      <c r="AV203" s="41">
        <v>0</v>
      </c>
      <c r="AW203" s="41">
        <v>0</v>
      </c>
      <c r="AX203" s="41">
        <v>0</v>
      </c>
      <c r="AY203" s="41">
        <v>0</v>
      </c>
      <c r="AZ203" s="41">
        <v>0</v>
      </c>
      <c r="BA203" s="41">
        <v>0</v>
      </c>
      <c r="BB203" s="41">
        <v>0</v>
      </c>
      <c r="BC203" s="41">
        <v>0</v>
      </c>
      <c r="BD203" s="41">
        <v>0</v>
      </c>
      <c r="BE203" s="41">
        <v>0</v>
      </c>
      <c r="BF203" s="41">
        <v>0</v>
      </c>
      <c r="BG203" s="41">
        <v>0</v>
      </c>
      <c r="BH203" s="41">
        <v>0</v>
      </c>
      <c r="BI203" s="41">
        <v>0</v>
      </c>
      <c r="BJ203" s="41">
        <v>0</v>
      </c>
      <c r="BK203" s="41">
        <v>0</v>
      </c>
      <c r="BL203" s="41">
        <v>0</v>
      </c>
      <c r="BM203" s="41">
        <v>0</v>
      </c>
      <c r="BN203" s="41">
        <v>0</v>
      </c>
      <c r="BO203" s="41">
        <v>0</v>
      </c>
      <c r="BP203" s="41">
        <v>0</v>
      </c>
      <c r="BQ203" s="41">
        <v>0</v>
      </c>
      <c r="BR203" s="41">
        <v>0</v>
      </c>
      <c r="BS203" s="41">
        <v>0</v>
      </c>
      <c r="BT203" s="41">
        <v>0</v>
      </c>
      <c r="BU203" s="41">
        <v>0</v>
      </c>
      <c r="BV203" s="41">
        <v>0</v>
      </c>
      <c r="BW203" s="41">
        <v>0</v>
      </c>
      <c r="BX203" s="41">
        <v>0</v>
      </c>
      <c r="BY203" s="41">
        <v>0</v>
      </c>
      <c r="BZ203" s="41">
        <v>0</v>
      </c>
      <c r="CA203" s="41">
        <v>0</v>
      </c>
      <c r="CB203" s="44"/>
      <c r="CC203" s="41">
        <v>0</v>
      </c>
      <c r="CD203" s="44"/>
    </row>
    <row r="204" spans="1:82">
      <c r="A204" s="41">
        <v>27</v>
      </c>
      <c r="B204" s="4" t="s">
        <v>56</v>
      </c>
      <c r="C204" s="41">
        <v>0</v>
      </c>
      <c r="D204" s="41">
        <v>0</v>
      </c>
      <c r="E204" s="41">
        <v>0</v>
      </c>
      <c r="F204" s="41">
        <v>0</v>
      </c>
      <c r="G204" s="41">
        <v>0</v>
      </c>
      <c r="H204" s="41">
        <v>0</v>
      </c>
      <c r="I204" s="41">
        <v>0</v>
      </c>
      <c r="J204" s="41">
        <v>0</v>
      </c>
      <c r="K204" s="41">
        <v>0</v>
      </c>
      <c r="L204" s="41">
        <v>0</v>
      </c>
      <c r="M204" s="41">
        <v>0</v>
      </c>
      <c r="N204" s="41">
        <v>0</v>
      </c>
      <c r="O204" s="41">
        <v>0</v>
      </c>
      <c r="P204" s="41">
        <v>0</v>
      </c>
      <c r="Q204" s="41">
        <v>0</v>
      </c>
      <c r="R204" s="41">
        <v>0</v>
      </c>
      <c r="S204" s="41">
        <v>0</v>
      </c>
      <c r="T204" s="41">
        <v>0</v>
      </c>
      <c r="U204" s="41">
        <v>0</v>
      </c>
      <c r="V204" s="41">
        <v>0</v>
      </c>
      <c r="W204" s="41">
        <v>0</v>
      </c>
      <c r="X204" s="41">
        <v>0</v>
      </c>
      <c r="Y204" s="41">
        <v>0</v>
      </c>
      <c r="Z204" s="41">
        <v>0</v>
      </c>
      <c r="AA204" s="41">
        <v>0</v>
      </c>
      <c r="AB204" s="41">
        <v>0</v>
      </c>
      <c r="AC204" s="44"/>
      <c r="AD204" s="23"/>
      <c r="AF204">
        <v>0</v>
      </c>
      <c r="AI204" s="6"/>
      <c r="AK204" s="21"/>
      <c r="AL204" s="2">
        <v>27</v>
      </c>
      <c r="AS204" s="41">
        <v>0</v>
      </c>
      <c r="AT204" s="41">
        <v>0</v>
      </c>
      <c r="AU204" s="41">
        <v>0</v>
      </c>
      <c r="AV204" s="41">
        <v>0</v>
      </c>
      <c r="AW204" s="41">
        <v>0</v>
      </c>
      <c r="AX204" s="41">
        <v>0</v>
      </c>
      <c r="AY204" s="41">
        <v>0</v>
      </c>
      <c r="AZ204" s="41">
        <v>0</v>
      </c>
      <c r="BA204" s="41">
        <v>0</v>
      </c>
      <c r="BB204" s="41">
        <v>0</v>
      </c>
      <c r="BC204" s="41">
        <v>0</v>
      </c>
      <c r="BD204" s="41">
        <v>0</v>
      </c>
      <c r="BE204" s="41">
        <v>0</v>
      </c>
      <c r="BF204" s="41">
        <v>0</v>
      </c>
      <c r="BG204" s="41">
        <v>0</v>
      </c>
      <c r="BH204" s="41">
        <v>0</v>
      </c>
      <c r="BI204" s="41">
        <v>0</v>
      </c>
      <c r="BJ204" s="41">
        <v>0</v>
      </c>
      <c r="BK204" s="41">
        <v>0</v>
      </c>
      <c r="BL204" s="41">
        <v>0</v>
      </c>
      <c r="BM204" s="41">
        <v>0</v>
      </c>
      <c r="BN204" s="41">
        <v>0</v>
      </c>
      <c r="BO204" s="41">
        <v>0</v>
      </c>
      <c r="BP204" s="41">
        <v>0</v>
      </c>
      <c r="BQ204" s="41">
        <v>0</v>
      </c>
      <c r="BR204" s="41">
        <v>0</v>
      </c>
      <c r="BS204" s="41">
        <v>0</v>
      </c>
      <c r="BT204" s="41">
        <v>0</v>
      </c>
      <c r="BU204" s="41">
        <v>0</v>
      </c>
      <c r="BV204" s="41">
        <v>0</v>
      </c>
      <c r="BW204" s="41">
        <v>0</v>
      </c>
      <c r="BX204" s="41">
        <v>0</v>
      </c>
      <c r="BY204" s="41">
        <v>0</v>
      </c>
      <c r="BZ204" s="41">
        <v>0</v>
      </c>
      <c r="CA204" s="41">
        <v>0</v>
      </c>
      <c r="CB204" s="44"/>
      <c r="CC204" s="41">
        <v>0</v>
      </c>
      <c r="CD204" s="44"/>
    </row>
    <row r="205" spans="1:82">
      <c r="A205" s="41">
        <v>28</v>
      </c>
      <c r="B205" s="4" t="s">
        <v>56</v>
      </c>
      <c r="C205" s="41">
        <v>0</v>
      </c>
      <c r="D205" s="41">
        <v>0</v>
      </c>
      <c r="E205" s="41">
        <v>0</v>
      </c>
      <c r="F205" s="41">
        <v>0</v>
      </c>
      <c r="G205" s="41">
        <v>0</v>
      </c>
      <c r="H205" s="41">
        <v>0</v>
      </c>
      <c r="I205" s="41">
        <v>0</v>
      </c>
      <c r="J205" s="41">
        <v>0</v>
      </c>
      <c r="K205" s="41">
        <v>0</v>
      </c>
      <c r="L205" s="41">
        <v>0</v>
      </c>
      <c r="M205" s="41">
        <v>0</v>
      </c>
      <c r="N205" s="41">
        <v>0</v>
      </c>
      <c r="O205" s="41">
        <v>0</v>
      </c>
      <c r="P205" s="41">
        <v>0</v>
      </c>
      <c r="Q205" s="41">
        <v>0</v>
      </c>
      <c r="R205" s="41">
        <v>0</v>
      </c>
      <c r="S205" s="41">
        <v>0</v>
      </c>
      <c r="T205" s="41">
        <v>0</v>
      </c>
      <c r="U205" s="41">
        <v>0</v>
      </c>
      <c r="V205" s="41">
        <v>0</v>
      </c>
      <c r="W205" s="41">
        <v>0</v>
      </c>
      <c r="X205" s="41">
        <v>0</v>
      </c>
      <c r="Y205" s="41">
        <v>0</v>
      </c>
      <c r="Z205" s="41">
        <v>0</v>
      </c>
      <c r="AA205" s="41">
        <v>0</v>
      </c>
      <c r="AB205" s="41">
        <v>0</v>
      </c>
      <c r="AC205" s="41">
        <v>0</v>
      </c>
      <c r="AD205" s="44"/>
      <c r="AE205" s="23"/>
      <c r="AF205">
        <v>0</v>
      </c>
      <c r="AI205" s="6"/>
      <c r="AK205" s="21"/>
      <c r="AL205" s="2">
        <v>28</v>
      </c>
      <c r="AS205" s="41">
        <v>0</v>
      </c>
      <c r="AT205" s="41">
        <v>0</v>
      </c>
      <c r="AU205" s="41">
        <v>0</v>
      </c>
      <c r="AV205" s="41">
        <v>0</v>
      </c>
      <c r="AW205" s="41">
        <v>0</v>
      </c>
      <c r="AX205" s="41">
        <v>0</v>
      </c>
      <c r="AY205" s="41">
        <v>0</v>
      </c>
      <c r="AZ205" s="41">
        <v>0</v>
      </c>
      <c r="BA205" s="41">
        <v>0</v>
      </c>
      <c r="BB205" s="41">
        <v>0</v>
      </c>
      <c r="BC205" s="41">
        <v>0</v>
      </c>
      <c r="BD205" s="41">
        <v>0</v>
      </c>
      <c r="BE205" s="41">
        <v>0</v>
      </c>
      <c r="BF205" s="41">
        <v>0</v>
      </c>
      <c r="BG205" s="41">
        <v>0</v>
      </c>
      <c r="BH205" s="41">
        <v>0</v>
      </c>
      <c r="BI205" s="41">
        <v>0</v>
      </c>
      <c r="BJ205" s="41">
        <v>0</v>
      </c>
      <c r="BK205" s="41">
        <v>0</v>
      </c>
      <c r="BL205" s="41">
        <v>0</v>
      </c>
      <c r="BM205" s="41">
        <v>0</v>
      </c>
      <c r="BN205" s="41">
        <v>0</v>
      </c>
      <c r="BO205" s="41">
        <v>0</v>
      </c>
      <c r="BP205" s="41">
        <v>0</v>
      </c>
      <c r="BQ205" s="41">
        <v>0</v>
      </c>
      <c r="BR205" s="41">
        <v>0</v>
      </c>
      <c r="BS205" s="41">
        <v>0</v>
      </c>
      <c r="BT205" s="41">
        <v>0</v>
      </c>
      <c r="BU205" s="41">
        <v>0</v>
      </c>
      <c r="BV205" s="41">
        <v>0</v>
      </c>
      <c r="BW205" s="41">
        <v>0</v>
      </c>
      <c r="BX205" s="41">
        <v>0</v>
      </c>
      <c r="BY205" s="41">
        <v>0</v>
      </c>
      <c r="BZ205" s="41">
        <v>0</v>
      </c>
      <c r="CA205" s="41">
        <v>0</v>
      </c>
      <c r="CB205" s="44"/>
      <c r="CC205" s="41">
        <v>0</v>
      </c>
      <c r="CD205" s="44"/>
    </row>
    <row r="206" spans="1:82">
      <c r="A206" s="41">
        <v>29</v>
      </c>
      <c r="B206" s="4" t="s">
        <v>56</v>
      </c>
      <c r="C206" s="41">
        <v>0</v>
      </c>
      <c r="D206" s="41">
        <v>0</v>
      </c>
      <c r="E206" s="41">
        <v>0</v>
      </c>
      <c r="F206" s="41">
        <v>0</v>
      </c>
      <c r="G206" s="41">
        <v>0</v>
      </c>
      <c r="H206" s="41">
        <v>0</v>
      </c>
      <c r="I206" s="41">
        <v>0</v>
      </c>
      <c r="J206" s="41">
        <v>0</v>
      </c>
      <c r="K206" s="41">
        <v>0</v>
      </c>
      <c r="L206" s="41">
        <v>0</v>
      </c>
      <c r="M206" s="41">
        <v>0</v>
      </c>
      <c r="N206" s="41">
        <v>0</v>
      </c>
      <c r="O206" s="41">
        <v>0</v>
      </c>
      <c r="P206" s="41">
        <v>0</v>
      </c>
      <c r="Q206" s="41">
        <v>0</v>
      </c>
      <c r="R206" s="41">
        <v>0</v>
      </c>
      <c r="S206" s="41">
        <v>0</v>
      </c>
      <c r="T206" s="41">
        <v>0</v>
      </c>
      <c r="U206" s="41">
        <v>0</v>
      </c>
      <c r="V206" s="41">
        <v>0</v>
      </c>
      <c r="W206" s="41">
        <v>0</v>
      </c>
      <c r="X206" s="41">
        <v>0</v>
      </c>
      <c r="Y206" s="41">
        <v>0</v>
      </c>
      <c r="Z206" s="41">
        <v>0</v>
      </c>
      <c r="AA206" s="41">
        <v>0</v>
      </c>
      <c r="AB206" s="41">
        <v>0</v>
      </c>
      <c r="AC206" s="41">
        <v>0</v>
      </c>
      <c r="AD206" s="41">
        <v>0</v>
      </c>
      <c r="AE206" s="44"/>
      <c r="AF206" s="23">
        <v>0</v>
      </c>
      <c r="AI206" s="6"/>
      <c r="AK206" s="21"/>
      <c r="AL206" s="2">
        <v>29</v>
      </c>
      <c r="AS206" s="41">
        <v>0</v>
      </c>
      <c r="AT206" s="41">
        <v>0</v>
      </c>
      <c r="AU206" s="41">
        <v>0</v>
      </c>
      <c r="AV206" s="41">
        <v>0</v>
      </c>
      <c r="AW206" s="41">
        <v>0</v>
      </c>
      <c r="AX206" s="41">
        <v>0</v>
      </c>
      <c r="AY206" s="41">
        <v>0</v>
      </c>
      <c r="AZ206" s="41">
        <v>0</v>
      </c>
      <c r="BA206" s="41">
        <v>0</v>
      </c>
      <c r="BB206" s="41">
        <v>0</v>
      </c>
      <c r="BC206" s="41">
        <v>0</v>
      </c>
      <c r="BD206" s="41">
        <v>0</v>
      </c>
      <c r="BE206" s="41">
        <v>0</v>
      </c>
      <c r="BF206" s="41">
        <v>0</v>
      </c>
      <c r="BG206" s="41">
        <v>0</v>
      </c>
      <c r="BH206" s="41">
        <v>0</v>
      </c>
      <c r="BI206" s="41">
        <v>0</v>
      </c>
      <c r="BJ206" s="41">
        <v>0</v>
      </c>
      <c r="BK206" s="41">
        <v>0</v>
      </c>
      <c r="BL206" s="41">
        <v>0</v>
      </c>
      <c r="BM206" s="41">
        <v>0</v>
      </c>
      <c r="BN206" s="41">
        <v>0</v>
      </c>
      <c r="BO206" s="41">
        <v>0</v>
      </c>
      <c r="BP206" s="41">
        <v>0</v>
      </c>
      <c r="BQ206" s="41">
        <v>0</v>
      </c>
      <c r="BR206" s="41">
        <v>0</v>
      </c>
      <c r="BS206" s="41">
        <v>0</v>
      </c>
      <c r="BT206" s="41">
        <v>0</v>
      </c>
      <c r="BU206" s="41">
        <v>0</v>
      </c>
      <c r="BV206" s="41">
        <v>0</v>
      </c>
      <c r="BW206" s="41">
        <v>0</v>
      </c>
      <c r="BX206" s="41">
        <v>0</v>
      </c>
      <c r="BY206" s="41">
        <v>0</v>
      </c>
      <c r="BZ206" s="41">
        <v>0</v>
      </c>
      <c r="CA206" s="41">
        <v>0</v>
      </c>
      <c r="CB206" s="44"/>
      <c r="CC206" s="41">
        <v>0</v>
      </c>
      <c r="CD206" s="44"/>
    </row>
    <row r="207" spans="1:82">
      <c r="A207" s="41">
        <v>30</v>
      </c>
      <c r="B207" s="4" t="s">
        <v>56</v>
      </c>
      <c r="C207" s="41">
        <v>0</v>
      </c>
      <c r="D207" s="41">
        <v>0</v>
      </c>
      <c r="E207" s="41">
        <v>0</v>
      </c>
      <c r="F207" s="41">
        <v>0</v>
      </c>
      <c r="G207" s="41">
        <v>0</v>
      </c>
      <c r="H207" s="41">
        <v>0</v>
      </c>
      <c r="I207" s="41">
        <v>0</v>
      </c>
      <c r="J207" s="41">
        <v>0</v>
      </c>
      <c r="K207" s="41">
        <v>0</v>
      </c>
      <c r="L207" s="41">
        <v>0</v>
      </c>
      <c r="M207" s="41">
        <v>0</v>
      </c>
      <c r="N207" s="41">
        <v>0</v>
      </c>
      <c r="O207" s="41">
        <v>0</v>
      </c>
      <c r="P207" s="41">
        <v>0</v>
      </c>
      <c r="Q207" s="41">
        <v>0</v>
      </c>
      <c r="R207" s="41">
        <v>0</v>
      </c>
      <c r="S207" s="41">
        <v>0</v>
      </c>
      <c r="T207" s="41">
        <v>0</v>
      </c>
      <c r="U207" s="41">
        <v>0</v>
      </c>
      <c r="V207" s="41">
        <v>0</v>
      </c>
      <c r="W207" s="41">
        <v>0</v>
      </c>
      <c r="X207" s="41">
        <v>0</v>
      </c>
      <c r="Y207" s="41">
        <v>0</v>
      </c>
      <c r="Z207" s="41">
        <v>0</v>
      </c>
      <c r="AA207" s="41">
        <v>0</v>
      </c>
      <c r="AB207" s="41">
        <v>0</v>
      </c>
      <c r="AC207" s="41">
        <v>0</v>
      </c>
      <c r="AD207" s="41">
        <v>0</v>
      </c>
      <c r="AE207" s="41">
        <v>0</v>
      </c>
      <c r="AF207" s="44"/>
      <c r="AG207" s="23"/>
      <c r="AI207" s="6"/>
      <c r="AK207" s="21"/>
      <c r="AL207" s="2">
        <v>30</v>
      </c>
      <c r="AS207" s="41">
        <v>0</v>
      </c>
      <c r="AT207" s="41">
        <v>0</v>
      </c>
      <c r="AU207" s="41">
        <v>0</v>
      </c>
      <c r="AV207" s="41">
        <v>0</v>
      </c>
      <c r="AW207" s="41">
        <v>0</v>
      </c>
      <c r="AX207" s="41">
        <v>0</v>
      </c>
      <c r="AY207" s="41">
        <v>0</v>
      </c>
      <c r="AZ207" s="41">
        <v>0</v>
      </c>
      <c r="BA207" s="41">
        <v>0</v>
      </c>
      <c r="BB207" s="41">
        <v>0</v>
      </c>
      <c r="BC207" s="41">
        <v>0</v>
      </c>
      <c r="BD207" s="41">
        <v>0</v>
      </c>
      <c r="BE207" s="41">
        <v>0</v>
      </c>
      <c r="BF207" s="41">
        <v>0</v>
      </c>
      <c r="BG207" s="41">
        <v>0</v>
      </c>
      <c r="BH207" s="41">
        <v>0</v>
      </c>
      <c r="BI207" s="41">
        <v>0</v>
      </c>
      <c r="BJ207" s="41">
        <v>0</v>
      </c>
      <c r="BK207" s="41">
        <v>0</v>
      </c>
      <c r="BL207" s="41">
        <v>0</v>
      </c>
      <c r="BM207" s="41">
        <v>0</v>
      </c>
      <c r="BN207" s="41">
        <v>0</v>
      </c>
      <c r="BO207" s="41">
        <v>0</v>
      </c>
      <c r="BP207" s="41">
        <v>0</v>
      </c>
      <c r="BQ207" s="41">
        <v>0</v>
      </c>
      <c r="BR207" s="41">
        <v>0</v>
      </c>
      <c r="BS207" s="41">
        <v>0</v>
      </c>
      <c r="BT207" s="41">
        <v>0</v>
      </c>
      <c r="BU207" s="41">
        <v>0</v>
      </c>
      <c r="BV207" s="41">
        <v>0</v>
      </c>
      <c r="BW207" s="41">
        <v>0</v>
      </c>
      <c r="BX207" s="41">
        <v>0</v>
      </c>
      <c r="BY207" s="41">
        <v>0</v>
      </c>
      <c r="BZ207" s="41">
        <v>0</v>
      </c>
      <c r="CA207" s="41">
        <v>0</v>
      </c>
      <c r="CB207" s="44"/>
      <c r="CC207" s="41">
        <v>0</v>
      </c>
      <c r="CD207" s="44"/>
    </row>
    <row r="208" spans="1:82">
      <c r="A208" s="41">
        <v>31</v>
      </c>
      <c r="B208" s="4" t="s">
        <v>56</v>
      </c>
      <c r="C208" s="41">
        <v>0</v>
      </c>
      <c r="D208" s="41">
        <v>0</v>
      </c>
      <c r="E208" s="41">
        <v>0</v>
      </c>
      <c r="F208" s="41">
        <v>0</v>
      </c>
      <c r="G208" s="41">
        <v>0</v>
      </c>
      <c r="H208" s="41">
        <v>0</v>
      </c>
      <c r="I208" s="41">
        <v>0</v>
      </c>
      <c r="J208" s="41">
        <v>0</v>
      </c>
      <c r="K208" s="41">
        <v>0</v>
      </c>
      <c r="L208" s="41">
        <v>0</v>
      </c>
      <c r="M208" s="41">
        <v>0</v>
      </c>
      <c r="N208" s="41">
        <v>0</v>
      </c>
      <c r="O208" s="41">
        <v>0</v>
      </c>
      <c r="P208" s="41">
        <v>0</v>
      </c>
      <c r="Q208" s="41">
        <v>0</v>
      </c>
      <c r="R208" s="41">
        <v>0</v>
      </c>
      <c r="S208" s="41">
        <v>0</v>
      </c>
      <c r="T208" s="41">
        <v>0</v>
      </c>
      <c r="U208" s="41">
        <v>0</v>
      </c>
      <c r="V208" s="41">
        <v>0</v>
      </c>
      <c r="W208" s="41">
        <v>0</v>
      </c>
      <c r="X208" s="41">
        <v>0</v>
      </c>
      <c r="Y208" s="41">
        <v>0</v>
      </c>
      <c r="Z208" s="41">
        <v>0</v>
      </c>
      <c r="AA208" s="41">
        <v>0</v>
      </c>
      <c r="AB208" s="41">
        <v>0</v>
      </c>
      <c r="AC208" s="41">
        <v>0</v>
      </c>
      <c r="AD208" s="41">
        <v>0</v>
      </c>
      <c r="AE208" s="41">
        <v>0</v>
      </c>
      <c r="AF208" s="41">
        <v>0</v>
      </c>
      <c r="AG208" s="44"/>
      <c r="AH208" s="23"/>
      <c r="AK208" s="21"/>
      <c r="AL208" s="2">
        <v>31</v>
      </c>
      <c r="AS208" s="41">
        <v>0</v>
      </c>
      <c r="AT208" s="41">
        <v>0</v>
      </c>
      <c r="AU208" s="41">
        <v>0</v>
      </c>
      <c r="AV208" s="41">
        <v>0</v>
      </c>
      <c r="AW208" s="41">
        <v>0</v>
      </c>
      <c r="AX208" s="41">
        <v>0</v>
      </c>
      <c r="AY208" s="41">
        <v>0</v>
      </c>
      <c r="AZ208" s="41">
        <v>0</v>
      </c>
      <c r="BA208" s="41">
        <v>0</v>
      </c>
      <c r="BB208" s="41">
        <v>0</v>
      </c>
      <c r="BC208" s="41">
        <v>0</v>
      </c>
      <c r="BD208" s="41">
        <v>0</v>
      </c>
      <c r="BE208" s="41">
        <v>0</v>
      </c>
      <c r="BF208" s="41">
        <v>0</v>
      </c>
      <c r="BG208" s="41">
        <v>0</v>
      </c>
      <c r="BH208" s="41">
        <v>0</v>
      </c>
      <c r="BI208" s="41">
        <v>0</v>
      </c>
      <c r="BJ208" s="41">
        <v>0</v>
      </c>
      <c r="BK208" s="41">
        <v>0</v>
      </c>
      <c r="BL208" s="41">
        <v>0</v>
      </c>
      <c r="BM208" s="41">
        <v>0</v>
      </c>
      <c r="BN208" s="41">
        <v>0</v>
      </c>
      <c r="BO208" s="41">
        <v>0</v>
      </c>
      <c r="BP208" s="41">
        <v>0</v>
      </c>
      <c r="BQ208" s="41">
        <v>0</v>
      </c>
      <c r="BR208" s="41">
        <v>0</v>
      </c>
      <c r="BS208" s="41">
        <v>0</v>
      </c>
      <c r="BT208" s="41">
        <v>0</v>
      </c>
      <c r="BU208" s="41">
        <v>0</v>
      </c>
      <c r="BV208" s="41">
        <v>0</v>
      </c>
      <c r="BW208" s="41">
        <v>0</v>
      </c>
      <c r="BX208" s="41">
        <v>0</v>
      </c>
      <c r="BY208" s="41">
        <v>0</v>
      </c>
      <c r="BZ208" s="41">
        <v>0</v>
      </c>
      <c r="CA208" s="41">
        <v>0</v>
      </c>
      <c r="CB208" s="44"/>
      <c r="CC208" s="41">
        <v>0</v>
      </c>
      <c r="CD208" s="44"/>
    </row>
    <row r="209" spans="1:82">
      <c r="A209" s="41">
        <v>32</v>
      </c>
      <c r="B209" s="4" t="s">
        <v>56</v>
      </c>
      <c r="C209" s="41">
        <v>0</v>
      </c>
      <c r="D209" s="41">
        <v>0</v>
      </c>
      <c r="E209" s="41">
        <v>0</v>
      </c>
      <c r="F209" s="41">
        <v>0</v>
      </c>
      <c r="G209" s="41">
        <v>0</v>
      </c>
      <c r="H209" s="41">
        <v>0</v>
      </c>
      <c r="I209" s="41">
        <v>0</v>
      </c>
      <c r="J209" s="41">
        <v>0</v>
      </c>
      <c r="K209" s="41">
        <v>0</v>
      </c>
      <c r="L209" s="41">
        <v>0</v>
      </c>
      <c r="M209" s="41">
        <v>0</v>
      </c>
      <c r="N209" s="41">
        <v>0</v>
      </c>
      <c r="O209" s="41">
        <v>0</v>
      </c>
      <c r="P209" s="41">
        <v>0</v>
      </c>
      <c r="Q209" s="41">
        <v>0</v>
      </c>
      <c r="R209" s="41">
        <v>0</v>
      </c>
      <c r="S209" s="41">
        <v>0</v>
      </c>
      <c r="T209" s="41">
        <v>0</v>
      </c>
      <c r="U209" s="41">
        <v>0</v>
      </c>
      <c r="V209" s="41">
        <v>0</v>
      </c>
      <c r="W209" s="41">
        <v>0</v>
      </c>
      <c r="X209" s="41">
        <v>0</v>
      </c>
      <c r="Y209" s="41">
        <v>0</v>
      </c>
      <c r="Z209" s="41">
        <v>0</v>
      </c>
      <c r="AA209" s="41">
        <v>0</v>
      </c>
      <c r="AB209" s="41">
        <v>0</v>
      </c>
      <c r="AC209" s="41">
        <v>0</v>
      </c>
      <c r="AD209" s="41">
        <v>0</v>
      </c>
      <c r="AE209" s="41">
        <v>0</v>
      </c>
      <c r="AF209" s="41">
        <v>0</v>
      </c>
      <c r="AG209" s="41">
        <v>0</v>
      </c>
      <c r="AH209" s="44"/>
      <c r="AI209" s="23"/>
      <c r="AK209" s="21"/>
      <c r="AL209" s="2">
        <v>32</v>
      </c>
      <c r="AS209" s="41">
        <v>0</v>
      </c>
      <c r="AT209" s="41">
        <v>0</v>
      </c>
      <c r="AU209" s="41">
        <v>0</v>
      </c>
      <c r="AV209" s="41">
        <v>0</v>
      </c>
      <c r="AW209" s="41">
        <v>0</v>
      </c>
      <c r="AX209" s="41">
        <v>0</v>
      </c>
      <c r="AY209" s="41">
        <v>0</v>
      </c>
      <c r="AZ209" s="41">
        <v>0</v>
      </c>
      <c r="BA209" s="41">
        <v>0</v>
      </c>
      <c r="BB209" s="41">
        <v>0</v>
      </c>
      <c r="BC209" s="41">
        <v>0</v>
      </c>
      <c r="BD209" s="41">
        <v>0</v>
      </c>
      <c r="BE209" s="41">
        <v>0</v>
      </c>
      <c r="BF209" s="41">
        <v>0</v>
      </c>
      <c r="BG209" s="41">
        <v>0</v>
      </c>
      <c r="BH209" s="41">
        <v>0</v>
      </c>
      <c r="BI209" s="41">
        <v>0</v>
      </c>
      <c r="BJ209" s="41">
        <v>0</v>
      </c>
      <c r="BK209" s="41">
        <v>0</v>
      </c>
      <c r="BL209" s="41">
        <v>0</v>
      </c>
      <c r="BM209" s="41">
        <v>0</v>
      </c>
      <c r="BN209" s="41">
        <v>0</v>
      </c>
      <c r="BO209" s="41">
        <v>0</v>
      </c>
      <c r="BP209" s="41">
        <v>0</v>
      </c>
      <c r="BQ209" s="41">
        <v>0</v>
      </c>
      <c r="BR209" s="41">
        <v>0</v>
      </c>
      <c r="BS209" s="41">
        <v>0</v>
      </c>
      <c r="BT209" s="41">
        <v>0</v>
      </c>
      <c r="BU209" s="41">
        <v>0</v>
      </c>
      <c r="BV209" s="41">
        <v>0</v>
      </c>
      <c r="BW209" s="41">
        <v>0</v>
      </c>
      <c r="BX209" s="41">
        <v>0</v>
      </c>
      <c r="BY209" s="41">
        <v>0</v>
      </c>
      <c r="BZ209" s="41">
        <v>0</v>
      </c>
      <c r="CA209" s="41">
        <v>0</v>
      </c>
      <c r="CB209" s="44"/>
      <c r="CC209" s="41">
        <v>0</v>
      </c>
      <c r="CD209" s="44"/>
    </row>
    <row r="210" spans="1:82">
      <c r="A210" s="41">
        <v>33</v>
      </c>
      <c r="B210" s="4" t="s">
        <v>56</v>
      </c>
      <c r="C210" s="41">
        <v>0</v>
      </c>
      <c r="D210" s="41">
        <v>0</v>
      </c>
      <c r="E210" s="41">
        <v>0</v>
      </c>
      <c r="F210" s="41">
        <v>0</v>
      </c>
      <c r="G210" s="41">
        <v>0</v>
      </c>
      <c r="H210" s="41">
        <v>0</v>
      </c>
      <c r="I210" s="41">
        <v>0</v>
      </c>
      <c r="J210" s="41">
        <v>0</v>
      </c>
      <c r="K210" s="41">
        <v>0</v>
      </c>
      <c r="L210" s="41">
        <v>0</v>
      </c>
      <c r="M210" s="41">
        <v>0</v>
      </c>
      <c r="N210" s="41">
        <v>0</v>
      </c>
      <c r="O210" s="41">
        <v>0</v>
      </c>
      <c r="P210" s="41">
        <v>0</v>
      </c>
      <c r="Q210" s="41">
        <v>0</v>
      </c>
      <c r="R210" s="41">
        <v>0</v>
      </c>
      <c r="S210" s="41">
        <v>0</v>
      </c>
      <c r="T210" s="41">
        <v>0</v>
      </c>
      <c r="U210" s="41">
        <v>0</v>
      </c>
      <c r="V210" s="41">
        <v>0</v>
      </c>
      <c r="W210" s="41">
        <v>0</v>
      </c>
      <c r="X210" s="41">
        <v>0</v>
      </c>
      <c r="Y210" s="41">
        <v>0</v>
      </c>
      <c r="Z210" s="41">
        <v>0</v>
      </c>
      <c r="AA210" s="41">
        <v>0</v>
      </c>
      <c r="AB210" s="41">
        <v>0</v>
      </c>
      <c r="AC210" s="41">
        <v>0</v>
      </c>
      <c r="AD210" s="41">
        <v>0</v>
      </c>
      <c r="AE210" s="41">
        <v>0</v>
      </c>
      <c r="AF210" s="41">
        <v>0</v>
      </c>
      <c r="AG210" s="41">
        <v>0</v>
      </c>
      <c r="AH210" s="41">
        <v>0</v>
      </c>
      <c r="AI210" s="44"/>
      <c r="AJ210" s="23"/>
      <c r="AK210" s="21"/>
      <c r="AL210" s="2">
        <v>33</v>
      </c>
      <c r="AS210" s="41">
        <v>0</v>
      </c>
      <c r="AT210" s="41">
        <v>0</v>
      </c>
      <c r="AU210" s="41">
        <v>0</v>
      </c>
      <c r="AV210" s="41">
        <v>0</v>
      </c>
      <c r="AW210" s="41">
        <v>0</v>
      </c>
      <c r="AX210" s="41">
        <v>0</v>
      </c>
      <c r="AY210" s="41">
        <v>0</v>
      </c>
      <c r="AZ210" s="41">
        <v>0</v>
      </c>
      <c r="BA210" s="41">
        <v>0</v>
      </c>
      <c r="BB210" s="41">
        <v>0</v>
      </c>
      <c r="BC210" s="41">
        <v>0</v>
      </c>
      <c r="BD210" s="41">
        <v>0</v>
      </c>
      <c r="BE210" s="41">
        <v>0</v>
      </c>
      <c r="BF210" s="41">
        <v>0</v>
      </c>
      <c r="BG210" s="41">
        <v>0</v>
      </c>
      <c r="BH210" s="41">
        <v>0</v>
      </c>
      <c r="BI210" s="41">
        <v>0</v>
      </c>
      <c r="BJ210" s="41">
        <v>0</v>
      </c>
      <c r="BK210" s="41">
        <v>0</v>
      </c>
      <c r="BL210" s="41">
        <v>0</v>
      </c>
      <c r="BM210" s="41">
        <v>0</v>
      </c>
      <c r="BN210" s="41">
        <v>0</v>
      </c>
      <c r="BO210" s="41">
        <v>0</v>
      </c>
      <c r="BP210" s="41">
        <v>0</v>
      </c>
      <c r="BQ210" s="41">
        <v>0</v>
      </c>
      <c r="BR210" s="41">
        <v>0</v>
      </c>
      <c r="BS210" s="41">
        <v>0</v>
      </c>
      <c r="BT210" s="41">
        <v>0</v>
      </c>
      <c r="BU210" s="41">
        <v>0</v>
      </c>
      <c r="BV210" s="41">
        <v>0</v>
      </c>
      <c r="BW210" s="41">
        <v>0</v>
      </c>
      <c r="BX210" s="41">
        <v>0</v>
      </c>
      <c r="BY210" s="41">
        <v>0</v>
      </c>
      <c r="BZ210" s="41">
        <v>0</v>
      </c>
      <c r="CA210" s="41">
        <v>0</v>
      </c>
      <c r="CB210" s="44"/>
      <c r="CC210" s="41">
        <v>0</v>
      </c>
      <c r="CD210" s="44"/>
    </row>
    <row r="211" spans="1:82">
      <c r="A211" s="41">
        <v>34</v>
      </c>
      <c r="B211" s="4" t="s">
        <v>56</v>
      </c>
      <c r="C211" s="41">
        <v>0</v>
      </c>
      <c r="D211" s="41">
        <v>0</v>
      </c>
      <c r="E211" s="41">
        <v>0</v>
      </c>
      <c r="F211" s="41">
        <v>0</v>
      </c>
      <c r="G211" s="41">
        <v>0</v>
      </c>
      <c r="H211" s="41">
        <v>0</v>
      </c>
      <c r="I211" s="41">
        <v>0</v>
      </c>
      <c r="J211" s="41">
        <v>0</v>
      </c>
      <c r="K211" s="41">
        <v>0</v>
      </c>
      <c r="L211" s="41">
        <v>0</v>
      </c>
      <c r="M211" s="41">
        <v>0</v>
      </c>
      <c r="N211" s="41">
        <v>0</v>
      </c>
      <c r="O211" s="41">
        <v>0</v>
      </c>
      <c r="P211" s="41">
        <v>0</v>
      </c>
      <c r="Q211" s="41">
        <v>0</v>
      </c>
      <c r="R211" s="41">
        <v>0</v>
      </c>
      <c r="S211" s="41">
        <v>0</v>
      </c>
      <c r="T211" s="41">
        <v>0</v>
      </c>
      <c r="U211" s="41">
        <v>0</v>
      </c>
      <c r="V211" s="41">
        <v>0</v>
      </c>
      <c r="W211" s="41">
        <v>0</v>
      </c>
      <c r="X211" s="41">
        <v>0</v>
      </c>
      <c r="Y211" s="41">
        <v>0</v>
      </c>
      <c r="Z211" s="41">
        <v>0</v>
      </c>
      <c r="AA211" s="41">
        <v>0</v>
      </c>
      <c r="AB211" s="41">
        <v>0</v>
      </c>
      <c r="AC211" s="41">
        <v>0</v>
      </c>
      <c r="AD211" s="41">
        <v>0</v>
      </c>
      <c r="AE211" s="41">
        <v>0</v>
      </c>
      <c r="AF211" s="41">
        <v>0</v>
      </c>
      <c r="AG211" s="41">
        <v>0</v>
      </c>
      <c r="AH211" s="41">
        <v>0</v>
      </c>
      <c r="AI211" s="41">
        <v>0</v>
      </c>
      <c r="AJ211" s="43"/>
      <c r="AK211" s="25"/>
      <c r="AL211" s="2">
        <v>34</v>
      </c>
      <c r="AS211" s="41">
        <v>0</v>
      </c>
      <c r="AT211" s="41">
        <v>0</v>
      </c>
      <c r="AU211" s="41">
        <v>0</v>
      </c>
      <c r="AV211" s="41">
        <v>0</v>
      </c>
      <c r="AW211" s="41">
        <v>0</v>
      </c>
      <c r="AX211" s="41">
        <v>0</v>
      </c>
      <c r="AY211" s="41">
        <v>0</v>
      </c>
      <c r="AZ211" s="41">
        <v>0</v>
      </c>
      <c r="BA211" s="41">
        <v>0</v>
      </c>
      <c r="BB211" s="41">
        <v>0</v>
      </c>
      <c r="BC211" s="41">
        <v>0</v>
      </c>
      <c r="BD211" s="41">
        <v>0</v>
      </c>
      <c r="BE211" s="41">
        <v>0</v>
      </c>
      <c r="BF211" s="41">
        <v>0</v>
      </c>
      <c r="BG211" s="41">
        <v>0</v>
      </c>
      <c r="BH211" s="41">
        <v>0</v>
      </c>
      <c r="BI211" s="41">
        <v>0</v>
      </c>
      <c r="BJ211" s="41">
        <v>0</v>
      </c>
      <c r="BK211" s="41">
        <v>0</v>
      </c>
      <c r="BL211" s="41">
        <v>0</v>
      </c>
      <c r="BM211" s="41">
        <v>0</v>
      </c>
      <c r="BN211" s="41">
        <v>0</v>
      </c>
      <c r="BO211" s="41">
        <v>0</v>
      </c>
      <c r="BP211" s="41">
        <v>0</v>
      </c>
      <c r="BQ211" s="41">
        <v>0</v>
      </c>
      <c r="BR211" s="41">
        <v>0</v>
      </c>
      <c r="BS211" s="41">
        <v>0</v>
      </c>
      <c r="BT211" s="41">
        <v>0</v>
      </c>
      <c r="BU211" s="41">
        <v>0</v>
      </c>
      <c r="BV211" s="41">
        <v>0</v>
      </c>
      <c r="BW211" s="41">
        <v>0</v>
      </c>
      <c r="BX211" s="41">
        <v>0</v>
      </c>
      <c r="BY211" s="41">
        <v>0</v>
      </c>
      <c r="BZ211" s="41">
        <v>0</v>
      </c>
      <c r="CA211" s="41">
        <v>0</v>
      </c>
      <c r="CB211" s="44"/>
      <c r="CC211" s="41">
        <v>0</v>
      </c>
      <c r="CD211" s="44"/>
    </row>
    <row r="212" spans="1:82">
      <c r="A212" s="41">
        <v>35</v>
      </c>
      <c r="B212" s="4" t="s">
        <v>56</v>
      </c>
      <c r="C212" s="41">
        <v>0</v>
      </c>
      <c r="D212" s="41">
        <v>0</v>
      </c>
      <c r="E212" s="41">
        <v>0</v>
      </c>
      <c r="F212" s="41">
        <v>0</v>
      </c>
      <c r="G212" s="41">
        <v>0</v>
      </c>
      <c r="H212" s="41">
        <v>0</v>
      </c>
      <c r="I212" s="41">
        <v>0</v>
      </c>
      <c r="J212" s="41">
        <v>0</v>
      </c>
      <c r="K212" s="41">
        <v>0</v>
      </c>
      <c r="L212" s="41">
        <v>0</v>
      </c>
      <c r="M212" s="41">
        <v>0</v>
      </c>
      <c r="N212" s="41">
        <v>0</v>
      </c>
      <c r="O212" s="41">
        <v>0</v>
      </c>
      <c r="P212" s="41">
        <v>0</v>
      </c>
      <c r="Q212" s="41">
        <v>0</v>
      </c>
      <c r="R212" s="41">
        <v>0</v>
      </c>
      <c r="S212" s="41">
        <v>0</v>
      </c>
      <c r="T212" s="41">
        <v>0</v>
      </c>
      <c r="U212" s="41">
        <v>0</v>
      </c>
      <c r="V212" s="41">
        <v>0</v>
      </c>
      <c r="W212" s="41">
        <v>0</v>
      </c>
      <c r="X212" s="41">
        <v>0</v>
      </c>
      <c r="Y212" s="41">
        <v>0</v>
      </c>
      <c r="Z212" s="41">
        <v>0</v>
      </c>
      <c r="AA212" s="41">
        <v>0</v>
      </c>
      <c r="AB212" s="41">
        <v>0</v>
      </c>
      <c r="AC212" s="41">
        <v>0</v>
      </c>
      <c r="AD212" s="41">
        <v>0</v>
      </c>
      <c r="AE212" s="41">
        <v>0</v>
      </c>
      <c r="AF212" s="41">
        <v>0</v>
      </c>
      <c r="AG212" s="41">
        <v>0</v>
      </c>
      <c r="AH212" s="41">
        <v>0</v>
      </c>
      <c r="AI212" s="41">
        <v>0</v>
      </c>
      <c r="AJ212" s="41">
        <v>0</v>
      </c>
      <c r="AK212" s="43"/>
      <c r="AL212" s="2">
        <v>35</v>
      </c>
      <c r="AS212" s="41">
        <v>0</v>
      </c>
      <c r="AT212" s="41">
        <v>0</v>
      </c>
      <c r="AU212" s="41">
        <v>0</v>
      </c>
      <c r="AV212" s="41">
        <v>0</v>
      </c>
      <c r="AW212" s="41">
        <v>0</v>
      </c>
      <c r="AX212" s="41">
        <v>0</v>
      </c>
      <c r="AY212" s="41">
        <v>0</v>
      </c>
      <c r="AZ212" s="41">
        <v>0</v>
      </c>
      <c r="BA212" s="41">
        <v>0</v>
      </c>
      <c r="BB212" s="41">
        <v>0</v>
      </c>
      <c r="BC212" s="41">
        <v>0</v>
      </c>
      <c r="BD212" s="41">
        <v>0</v>
      </c>
      <c r="BE212" s="41">
        <v>0</v>
      </c>
      <c r="BF212" s="41">
        <v>0</v>
      </c>
      <c r="BG212" s="41">
        <v>0</v>
      </c>
      <c r="BH212" s="41">
        <v>0</v>
      </c>
      <c r="BI212" s="41">
        <v>0</v>
      </c>
      <c r="BJ212" s="41">
        <v>0</v>
      </c>
      <c r="BK212" s="41">
        <v>0</v>
      </c>
      <c r="BL212" s="41">
        <v>0</v>
      </c>
      <c r="BM212" s="41">
        <v>0</v>
      </c>
      <c r="BN212" s="41">
        <v>0</v>
      </c>
      <c r="BO212" s="41">
        <v>0</v>
      </c>
      <c r="BP212" s="41">
        <v>0</v>
      </c>
      <c r="BQ212" s="41">
        <v>0</v>
      </c>
      <c r="BR212" s="41">
        <v>0</v>
      </c>
      <c r="BS212" s="41">
        <v>0</v>
      </c>
      <c r="BT212" s="41">
        <v>0</v>
      </c>
      <c r="BU212" s="41">
        <v>0</v>
      </c>
      <c r="BV212" s="41">
        <v>0</v>
      </c>
      <c r="BW212" s="41">
        <v>0</v>
      </c>
      <c r="BX212" s="41">
        <v>0</v>
      </c>
      <c r="BY212" s="41">
        <v>0</v>
      </c>
      <c r="BZ212" s="41">
        <v>0</v>
      </c>
      <c r="CA212" s="41">
        <v>0</v>
      </c>
      <c r="CB212" s="44"/>
      <c r="CC212" s="41">
        <v>0</v>
      </c>
      <c r="CD212" s="44"/>
    </row>
    <row r="213" spans="1:82">
      <c r="A213" s="2"/>
      <c r="B213" s="4"/>
      <c r="C213" s="2"/>
      <c r="D213" s="2"/>
      <c r="E213" s="2"/>
      <c r="F213" s="2"/>
      <c r="G213" s="2"/>
      <c r="H213" s="2"/>
      <c r="I213" s="2"/>
      <c r="J213" s="2"/>
      <c r="K213" s="2"/>
      <c r="L213" s="2"/>
      <c r="M213" s="2"/>
      <c r="N213" s="2"/>
      <c r="O213" s="2"/>
      <c r="P213" s="2"/>
      <c r="Q213" s="2"/>
      <c r="R213" s="2"/>
      <c r="S213" s="2"/>
      <c r="T213" s="2"/>
      <c r="U213" s="2"/>
      <c r="AL213" s="2"/>
      <c r="AS213" s="41"/>
      <c r="AT213" s="41"/>
      <c r="AU213" s="41"/>
      <c r="AV213" s="41"/>
      <c r="AW213" s="41"/>
      <c r="AX213" s="41"/>
      <c r="AY213" s="41"/>
      <c r="AZ213" s="41"/>
      <c r="BA213" s="41"/>
      <c r="BB213" s="41"/>
      <c r="BC213" s="41"/>
      <c r="BD213" s="41"/>
      <c r="BE213" s="41"/>
      <c r="BF213" s="41"/>
      <c r="BG213" s="41"/>
      <c r="BH213" s="41"/>
      <c r="BI213" s="41"/>
      <c r="BJ213" s="41"/>
      <c r="BK213" s="41"/>
      <c r="BL213" s="41"/>
      <c r="BM213" s="41"/>
      <c r="BN213" s="41"/>
      <c r="BO213" s="41"/>
      <c r="BP213" s="41"/>
      <c r="BQ213" s="41"/>
      <c r="BR213" s="41"/>
      <c r="BS213" s="41"/>
      <c r="BT213" s="41"/>
      <c r="BU213" s="41"/>
      <c r="BV213" s="41"/>
      <c r="BW213" s="41"/>
      <c r="BX213" s="41"/>
      <c r="BY213" s="41"/>
      <c r="BZ213" s="41"/>
      <c r="CA213" s="41"/>
      <c r="CB213" s="44"/>
      <c r="CC213" s="41"/>
      <c r="CD213" s="44"/>
    </row>
    <row r="214" spans="1:82">
      <c r="AS214" s="44"/>
      <c r="AT214" s="44"/>
      <c r="AU214" s="44"/>
      <c r="AV214" s="44"/>
      <c r="AW214" s="44"/>
      <c r="AX214" s="44"/>
      <c r="AY214" s="44"/>
      <c r="AZ214" s="44"/>
      <c r="BA214" s="44"/>
      <c r="BB214" s="44"/>
      <c r="BC214" s="44"/>
      <c r="BD214" s="44"/>
      <c r="BE214" s="44"/>
      <c r="BF214" s="44"/>
      <c r="BG214" s="44"/>
      <c r="BH214" s="44"/>
      <c r="BI214" s="44"/>
      <c r="BJ214" s="44"/>
      <c r="BK214" s="44"/>
      <c r="BL214" s="44"/>
      <c r="BM214" s="44"/>
      <c r="BN214" s="44"/>
      <c r="BO214" s="44"/>
      <c r="BP214" s="44"/>
      <c r="BQ214" s="44"/>
      <c r="BR214" s="44"/>
      <c r="BS214" s="44"/>
      <c r="BT214" s="44"/>
      <c r="BU214" s="44"/>
      <c r="BV214" s="44"/>
      <c r="BW214" s="44"/>
      <c r="BX214" s="44"/>
      <c r="BY214" s="44"/>
      <c r="BZ214" s="44"/>
      <c r="CA214" s="44"/>
      <c r="CB214" s="44"/>
      <c r="CC214" s="44"/>
      <c r="CD214" s="44"/>
    </row>
    <row r="215" spans="1:82">
      <c r="A215" s="1" t="s">
        <v>63</v>
      </c>
      <c r="AS215" s="44"/>
      <c r="AT215" s="44"/>
      <c r="AU215" s="44"/>
      <c r="AV215" s="44"/>
      <c r="AW215" s="44"/>
      <c r="AX215" s="44"/>
      <c r="AY215" s="44"/>
      <c r="AZ215" s="44"/>
      <c r="BA215" s="44"/>
      <c r="BB215" s="44"/>
      <c r="BC215" s="44"/>
      <c r="BD215" s="44"/>
      <c r="BE215" s="44"/>
      <c r="BF215" s="44"/>
      <c r="BG215" s="44"/>
      <c r="BH215" s="44"/>
      <c r="BI215" s="44"/>
      <c r="BJ215" s="44"/>
      <c r="BK215" s="44"/>
      <c r="BL215" s="44"/>
      <c r="BM215" s="44"/>
      <c r="BN215" s="44"/>
      <c r="BO215" s="44"/>
      <c r="BP215" s="44"/>
      <c r="BQ215" s="44"/>
      <c r="BR215" s="44"/>
      <c r="BS215" s="44"/>
      <c r="BT215" s="44"/>
      <c r="BU215" s="44"/>
      <c r="BV215" s="44"/>
      <c r="BW215" s="44"/>
      <c r="BX215" s="44"/>
      <c r="BY215" s="44"/>
      <c r="BZ215" s="44"/>
      <c r="CA215" s="44"/>
      <c r="CB215" s="44"/>
      <c r="CC215" s="44"/>
      <c r="CD215" s="44"/>
    </row>
    <row r="216" spans="1:82">
      <c r="A216" s="1" t="s">
        <v>64</v>
      </c>
      <c r="AS216" s="44">
        <v>1</v>
      </c>
      <c r="AT216" s="44">
        <v>2</v>
      </c>
      <c r="AU216" s="44">
        <v>3</v>
      </c>
      <c r="AV216" s="44">
        <v>4</v>
      </c>
      <c r="AW216" s="44">
        <v>5</v>
      </c>
      <c r="AX216" s="44">
        <v>6</v>
      </c>
      <c r="AY216" s="44">
        <v>7</v>
      </c>
      <c r="AZ216" s="44">
        <v>8</v>
      </c>
      <c r="BA216" s="44">
        <v>9</v>
      </c>
      <c r="BB216" s="44">
        <v>10</v>
      </c>
      <c r="BC216" s="44">
        <v>11</v>
      </c>
      <c r="BD216" s="44">
        <v>12</v>
      </c>
      <c r="BE216" s="44">
        <v>13</v>
      </c>
      <c r="BF216" s="44">
        <v>14</v>
      </c>
      <c r="BG216" s="44">
        <v>15</v>
      </c>
      <c r="BH216" s="44">
        <v>16</v>
      </c>
      <c r="BI216" s="44">
        <v>17</v>
      </c>
      <c r="BJ216" s="44">
        <v>18</v>
      </c>
      <c r="BK216" s="44">
        <v>19</v>
      </c>
      <c r="BL216" s="44">
        <v>20</v>
      </c>
      <c r="BM216" s="44">
        <v>21</v>
      </c>
      <c r="BN216" s="44">
        <v>22</v>
      </c>
      <c r="BO216" s="44">
        <v>23</v>
      </c>
      <c r="BP216" s="44">
        <v>24</v>
      </c>
      <c r="BQ216" s="44">
        <v>25</v>
      </c>
      <c r="BR216" s="44">
        <v>26</v>
      </c>
      <c r="BS216" s="44">
        <v>27</v>
      </c>
      <c r="BT216" s="44">
        <v>28</v>
      </c>
      <c r="BU216" s="44">
        <v>29</v>
      </c>
      <c r="BV216" s="44">
        <v>30</v>
      </c>
      <c r="BW216" s="44">
        <v>31</v>
      </c>
      <c r="BX216" s="44">
        <v>32</v>
      </c>
      <c r="BY216" s="44">
        <v>33</v>
      </c>
      <c r="BZ216" s="44">
        <v>34</v>
      </c>
      <c r="CA216" s="44">
        <v>35</v>
      </c>
      <c r="CB216" s="44"/>
      <c r="CC216" s="44"/>
      <c r="CD216" s="44"/>
    </row>
    <row r="217" spans="1:82">
      <c r="D217" s="3" t="s">
        <v>65</v>
      </c>
      <c r="AS217" s="44"/>
      <c r="AT217" s="44"/>
      <c r="AU217" s="44"/>
      <c r="AV217" s="44"/>
      <c r="AW217" s="44"/>
      <c r="AX217" s="44"/>
      <c r="AY217" s="44"/>
      <c r="AZ217" s="44"/>
      <c r="BA217" s="44"/>
      <c r="BB217" s="44"/>
      <c r="BC217" s="44"/>
      <c r="BD217" s="44"/>
      <c r="BE217" s="44"/>
      <c r="BF217" s="44"/>
      <c r="BG217" s="44"/>
      <c r="BH217" s="44"/>
      <c r="BI217" s="44"/>
      <c r="BJ217" s="44"/>
      <c r="BK217" s="44"/>
      <c r="BL217" s="44"/>
      <c r="BM217" s="44"/>
      <c r="BN217" s="44"/>
      <c r="BO217" s="44"/>
      <c r="BP217" s="44"/>
      <c r="BQ217" s="44"/>
      <c r="BR217" s="44"/>
      <c r="BS217" s="44"/>
      <c r="BT217" s="44"/>
      <c r="BU217" s="44"/>
      <c r="BV217" s="44"/>
      <c r="BW217" s="44"/>
      <c r="BX217" s="44"/>
      <c r="BY217" s="44"/>
      <c r="BZ217" s="44"/>
      <c r="CA217" s="44"/>
      <c r="CB217" s="44"/>
      <c r="CC217" s="44"/>
      <c r="CD217" s="44"/>
    </row>
    <row r="218" spans="1:82">
      <c r="B218" s="1" t="s">
        <v>53</v>
      </c>
      <c r="C218" s="41">
        <v>1</v>
      </c>
      <c r="D218" s="41">
        <v>2</v>
      </c>
      <c r="E218" s="41">
        <v>3</v>
      </c>
      <c r="F218" s="41">
        <v>4</v>
      </c>
      <c r="G218" s="41">
        <v>5</v>
      </c>
      <c r="H218" s="41">
        <v>6</v>
      </c>
      <c r="I218" s="41">
        <v>7</v>
      </c>
      <c r="J218" s="41">
        <v>8</v>
      </c>
      <c r="K218" s="41">
        <v>9</v>
      </c>
      <c r="L218" s="41">
        <v>10</v>
      </c>
      <c r="M218" s="41">
        <v>11</v>
      </c>
      <c r="N218" s="41">
        <v>12</v>
      </c>
      <c r="O218" s="41">
        <v>13</v>
      </c>
      <c r="P218" s="41">
        <v>14</v>
      </c>
      <c r="Q218" s="41">
        <v>15</v>
      </c>
      <c r="R218" s="41">
        <v>16</v>
      </c>
      <c r="S218" s="41">
        <v>17</v>
      </c>
      <c r="T218" s="41">
        <v>18</v>
      </c>
      <c r="U218" s="41">
        <v>19</v>
      </c>
      <c r="V218" s="41">
        <v>20</v>
      </c>
      <c r="W218" s="41">
        <v>21</v>
      </c>
      <c r="X218" s="41">
        <v>22</v>
      </c>
      <c r="Y218" s="41">
        <v>23</v>
      </c>
      <c r="Z218" s="41">
        <v>24</v>
      </c>
      <c r="AA218" s="41">
        <v>25</v>
      </c>
      <c r="AB218" s="41">
        <v>26</v>
      </c>
      <c r="AC218" s="41">
        <v>27</v>
      </c>
      <c r="AD218" s="41">
        <v>28</v>
      </c>
      <c r="AE218" s="41">
        <v>29</v>
      </c>
      <c r="AF218" s="41">
        <v>30</v>
      </c>
      <c r="AG218" s="41">
        <v>31</v>
      </c>
      <c r="AH218" s="41">
        <v>32</v>
      </c>
      <c r="AI218" s="41">
        <v>33</v>
      </c>
      <c r="AJ218" s="41">
        <v>34</v>
      </c>
      <c r="AK218" s="41">
        <v>35</v>
      </c>
      <c r="AL218" s="3" t="s">
        <v>28</v>
      </c>
      <c r="AM218" s="3" t="s">
        <v>66</v>
      </c>
      <c r="AS218" s="45" t="s">
        <v>67</v>
      </c>
      <c r="AT218" s="44"/>
      <c r="AU218" s="44"/>
      <c r="AV218" s="44"/>
      <c r="AW218" s="44"/>
      <c r="AX218" s="44"/>
      <c r="AY218" s="44"/>
      <c r="AZ218" s="44"/>
      <c r="BA218" s="44"/>
      <c r="BB218" s="44"/>
      <c r="BC218" s="44"/>
      <c r="BD218" s="44"/>
      <c r="BE218" s="44"/>
      <c r="BF218" s="44"/>
      <c r="BG218" s="44"/>
      <c r="BH218" s="44"/>
      <c r="BI218" s="44"/>
      <c r="BJ218" s="44"/>
      <c r="BK218" s="44"/>
      <c r="BL218" s="44"/>
      <c r="BM218" s="44"/>
      <c r="BN218" s="44"/>
      <c r="BO218" s="44"/>
      <c r="BP218" s="44"/>
      <c r="BQ218" s="44"/>
      <c r="BR218" s="44"/>
      <c r="BS218" s="44"/>
      <c r="BT218" s="44"/>
      <c r="BU218" s="44"/>
      <c r="BV218" s="44"/>
      <c r="BW218" s="44"/>
      <c r="BX218" s="44"/>
      <c r="BY218" s="44"/>
      <c r="BZ218" s="44"/>
      <c r="CA218" s="44"/>
      <c r="CB218" s="44"/>
      <c r="CC218" s="46" t="s">
        <v>68</v>
      </c>
      <c r="CD218" s="44"/>
    </row>
    <row r="219" spans="1:82">
      <c r="A219" s="3" t="s">
        <v>28</v>
      </c>
      <c r="B219" s="4" t="s">
        <v>56</v>
      </c>
      <c r="C219" s="5" t="s">
        <v>57</v>
      </c>
      <c r="D219" s="5" t="s">
        <v>57</v>
      </c>
      <c r="E219" s="5" t="s">
        <v>57</v>
      </c>
      <c r="F219" s="5" t="s">
        <v>57</v>
      </c>
      <c r="G219" s="5" t="s">
        <v>57</v>
      </c>
      <c r="H219" s="5" t="s">
        <v>57</v>
      </c>
      <c r="I219" s="5" t="s">
        <v>57</v>
      </c>
      <c r="J219" s="5" t="s">
        <v>57</v>
      </c>
      <c r="K219" s="5" t="s">
        <v>57</v>
      </c>
      <c r="L219" s="5" t="s">
        <v>57</v>
      </c>
      <c r="M219" s="5" t="s">
        <v>57</v>
      </c>
      <c r="N219" s="5" t="s">
        <v>57</v>
      </c>
      <c r="O219" s="5" t="s">
        <v>57</v>
      </c>
      <c r="P219" s="5" t="s">
        <v>57</v>
      </c>
      <c r="Q219" s="5" t="s">
        <v>57</v>
      </c>
      <c r="R219" s="5" t="s">
        <v>57</v>
      </c>
      <c r="S219" s="5" t="s">
        <v>57</v>
      </c>
      <c r="T219" s="5" t="s">
        <v>57</v>
      </c>
      <c r="U219" s="5" t="s">
        <v>57</v>
      </c>
      <c r="V219" s="5" t="s">
        <v>57</v>
      </c>
      <c r="W219" s="5" t="s">
        <v>57</v>
      </c>
      <c r="X219" s="5" t="s">
        <v>57</v>
      </c>
      <c r="Y219" s="5" t="s">
        <v>57</v>
      </c>
      <c r="Z219" s="5" t="s">
        <v>57</v>
      </c>
      <c r="AA219" s="5" t="s">
        <v>57</v>
      </c>
      <c r="AB219" s="5" t="s">
        <v>57</v>
      </c>
      <c r="AC219" s="5" t="s">
        <v>57</v>
      </c>
      <c r="AD219" s="5" t="s">
        <v>57</v>
      </c>
      <c r="AE219" s="5" t="s">
        <v>57</v>
      </c>
      <c r="AF219" s="5" t="s">
        <v>57</v>
      </c>
      <c r="AG219" s="5" t="s">
        <v>57</v>
      </c>
      <c r="AH219" s="5" t="s">
        <v>57</v>
      </c>
      <c r="AI219" s="5" t="s">
        <v>57</v>
      </c>
      <c r="AJ219" s="5" t="s">
        <v>57</v>
      </c>
      <c r="AK219" s="5" t="s">
        <v>57</v>
      </c>
      <c r="AS219" s="44"/>
      <c r="AT219" s="44"/>
      <c r="AU219" s="44"/>
      <c r="AV219" s="44"/>
      <c r="AW219" s="44"/>
      <c r="AX219" s="44"/>
      <c r="AY219" s="44"/>
      <c r="AZ219" s="44"/>
      <c r="BA219" s="44"/>
      <c r="BB219" s="44"/>
      <c r="BC219" s="44"/>
      <c r="BD219" s="44"/>
      <c r="BE219" s="44"/>
      <c r="BF219" s="44"/>
      <c r="BG219" s="44"/>
      <c r="BH219" s="44"/>
      <c r="BI219" s="44"/>
      <c r="BJ219" s="44"/>
      <c r="BK219" s="44"/>
      <c r="BL219" s="44"/>
      <c r="BM219" s="44"/>
      <c r="BN219" s="44"/>
      <c r="BO219" s="44"/>
      <c r="BP219" s="44"/>
      <c r="BQ219" s="44"/>
      <c r="BR219" s="44"/>
      <c r="BS219" s="44"/>
      <c r="BT219" s="44"/>
      <c r="BU219" s="44"/>
      <c r="BV219" s="44"/>
      <c r="BW219" s="44"/>
      <c r="BX219" s="44"/>
      <c r="BY219" s="44"/>
      <c r="BZ219" s="44"/>
      <c r="CA219" s="44"/>
      <c r="CB219" s="44"/>
      <c r="CC219" s="44"/>
      <c r="CD219" s="44"/>
    </row>
    <row r="220" spans="1:82">
      <c r="A220" s="41">
        <v>1</v>
      </c>
      <c r="B220" s="4" t="s">
        <v>56</v>
      </c>
      <c r="C220" s="2">
        <v>0</v>
      </c>
      <c r="D220" s="2">
        <v>0</v>
      </c>
      <c r="E220" s="2">
        <v>0</v>
      </c>
      <c r="F220" s="2">
        <v>0</v>
      </c>
      <c r="G220" s="2">
        <v>0</v>
      </c>
      <c r="H220" s="2">
        <v>0</v>
      </c>
      <c r="I220" s="2">
        <v>0</v>
      </c>
      <c r="J220" s="2">
        <v>0</v>
      </c>
      <c r="K220" s="2">
        <v>0</v>
      </c>
      <c r="L220" s="2">
        <v>0</v>
      </c>
      <c r="AL220" s="2">
        <v>1</v>
      </c>
      <c r="AM220" s="2">
        <v>0</v>
      </c>
      <c r="AS220" s="41">
        <v>0</v>
      </c>
      <c r="AT220" s="41">
        <v>0</v>
      </c>
      <c r="AU220" s="41">
        <v>0</v>
      </c>
      <c r="AV220" s="41">
        <v>0</v>
      </c>
      <c r="AW220" s="41">
        <v>0</v>
      </c>
      <c r="AX220" s="41">
        <v>0</v>
      </c>
      <c r="AY220" s="41">
        <v>0</v>
      </c>
      <c r="AZ220" s="41">
        <v>0</v>
      </c>
      <c r="BA220" s="41">
        <v>0</v>
      </c>
      <c r="BB220" s="41">
        <v>0</v>
      </c>
      <c r="BC220" s="41">
        <v>0</v>
      </c>
      <c r="BD220" s="41">
        <v>0</v>
      </c>
      <c r="BE220" s="41">
        <v>0</v>
      </c>
      <c r="BF220" s="41">
        <v>0</v>
      </c>
      <c r="BG220" s="41">
        <v>0</v>
      </c>
      <c r="BH220" s="41">
        <v>0</v>
      </c>
      <c r="BI220" s="41">
        <v>0</v>
      </c>
      <c r="BJ220" s="41">
        <v>0</v>
      </c>
      <c r="BK220" s="41">
        <v>0</v>
      </c>
      <c r="BL220" s="41">
        <v>0</v>
      </c>
      <c r="BM220" s="41">
        <v>0</v>
      </c>
      <c r="BN220" s="41">
        <v>0</v>
      </c>
      <c r="BO220" s="41">
        <v>0</v>
      </c>
      <c r="BP220" s="41">
        <v>0</v>
      </c>
      <c r="BQ220" s="41">
        <v>0</v>
      </c>
      <c r="BR220" s="41">
        <v>0</v>
      </c>
      <c r="BS220" s="41">
        <v>0</v>
      </c>
      <c r="BT220" s="41">
        <v>0</v>
      </c>
      <c r="BU220" s="41">
        <v>0</v>
      </c>
      <c r="BV220" s="41">
        <v>0</v>
      </c>
      <c r="BW220" s="41">
        <v>0</v>
      </c>
      <c r="BX220" s="41">
        <v>0</v>
      </c>
      <c r="BY220" s="41">
        <v>0</v>
      </c>
      <c r="BZ220" s="41">
        <v>0</v>
      </c>
      <c r="CA220" s="41">
        <v>0</v>
      </c>
      <c r="CB220" s="44"/>
      <c r="CC220" s="41">
        <v>0</v>
      </c>
      <c r="CD220" s="44">
        <v>1</v>
      </c>
    </row>
    <row r="221" spans="1:82">
      <c r="A221" s="41">
        <v>2</v>
      </c>
      <c r="B221" s="4" t="s">
        <v>56</v>
      </c>
      <c r="C221" s="2">
        <v>0</v>
      </c>
      <c r="D221" s="2">
        <v>0</v>
      </c>
      <c r="E221" s="2">
        <v>0</v>
      </c>
      <c r="F221" s="2">
        <v>0</v>
      </c>
      <c r="G221" s="2">
        <v>0</v>
      </c>
      <c r="H221" s="2">
        <v>0</v>
      </c>
      <c r="I221" s="2">
        <v>0</v>
      </c>
      <c r="J221" s="2">
        <v>0</v>
      </c>
      <c r="K221" s="2">
        <v>0</v>
      </c>
      <c r="L221" s="2">
        <v>0</v>
      </c>
      <c r="AL221" s="2">
        <v>2</v>
      </c>
      <c r="AM221" s="2">
        <v>0</v>
      </c>
      <c r="AS221" s="41">
        <v>0</v>
      </c>
      <c r="AT221" s="41">
        <v>0</v>
      </c>
      <c r="AU221" s="41">
        <v>0</v>
      </c>
      <c r="AV221" s="41">
        <v>0</v>
      </c>
      <c r="AW221" s="41">
        <v>0</v>
      </c>
      <c r="AX221" s="41">
        <v>0</v>
      </c>
      <c r="AY221" s="41">
        <v>0</v>
      </c>
      <c r="AZ221" s="41">
        <v>0</v>
      </c>
      <c r="BA221" s="41">
        <v>0</v>
      </c>
      <c r="BB221" s="41">
        <v>0</v>
      </c>
      <c r="BC221" s="41">
        <v>0</v>
      </c>
      <c r="BD221" s="41">
        <v>0</v>
      </c>
      <c r="BE221" s="41">
        <v>0</v>
      </c>
      <c r="BF221" s="41">
        <v>0</v>
      </c>
      <c r="BG221" s="41">
        <v>0</v>
      </c>
      <c r="BH221" s="41">
        <v>0</v>
      </c>
      <c r="BI221" s="41">
        <v>0</v>
      </c>
      <c r="BJ221" s="41">
        <v>0</v>
      </c>
      <c r="BK221" s="41">
        <v>0</v>
      </c>
      <c r="BL221" s="41">
        <v>0</v>
      </c>
      <c r="BM221" s="41">
        <v>0</v>
      </c>
      <c r="BN221" s="41">
        <v>0</v>
      </c>
      <c r="BO221" s="41">
        <v>0</v>
      </c>
      <c r="BP221" s="41">
        <v>0</v>
      </c>
      <c r="BQ221" s="41">
        <v>0</v>
      </c>
      <c r="BR221" s="41">
        <v>0</v>
      </c>
      <c r="BS221" s="41">
        <v>0</v>
      </c>
      <c r="BT221" s="41">
        <v>0</v>
      </c>
      <c r="BU221" s="41">
        <v>0</v>
      </c>
      <c r="BV221" s="41">
        <v>0</v>
      </c>
      <c r="BW221" s="41">
        <v>0</v>
      </c>
      <c r="BX221" s="41">
        <v>0</v>
      </c>
      <c r="BY221" s="41">
        <v>0</v>
      </c>
      <c r="BZ221" s="41">
        <v>0</v>
      </c>
      <c r="CA221" s="41">
        <v>0</v>
      </c>
      <c r="CB221" s="44"/>
      <c r="CC221" s="41">
        <v>0</v>
      </c>
      <c r="CD221" s="44">
        <v>2</v>
      </c>
    </row>
    <row r="222" spans="1:82">
      <c r="A222" s="41">
        <v>3</v>
      </c>
      <c r="B222" s="4" t="s">
        <v>56</v>
      </c>
      <c r="C222" s="2">
        <v>0</v>
      </c>
      <c r="D222" s="2">
        <v>0</v>
      </c>
      <c r="E222" s="2">
        <v>0</v>
      </c>
      <c r="F222" s="2">
        <v>0</v>
      </c>
      <c r="G222" s="2">
        <v>0</v>
      </c>
      <c r="H222" s="2">
        <v>0</v>
      </c>
      <c r="I222" s="2">
        <v>0</v>
      </c>
      <c r="J222" s="2">
        <v>0</v>
      </c>
      <c r="K222" s="2">
        <v>0</v>
      </c>
      <c r="L222" s="2">
        <v>0</v>
      </c>
      <c r="AL222" s="2">
        <v>3</v>
      </c>
      <c r="AM222" s="2">
        <v>0</v>
      </c>
      <c r="AS222" s="41">
        <v>0</v>
      </c>
      <c r="AT222" s="41">
        <v>0</v>
      </c>
      <c r="AU222" s="41">
        <v>0</v>
      </c>
      <c r="AV222" s="41">
        <v>0</v>
      </c>
      <c r="AW222" s="41">
        <v>0</v>
      </c>
      <c r="AX222" s="41">
        <v>0</v>
      </c>
      <c r="AY222" s="41">
        <v>0</v>
      </c>
      <c r="AZ222" s="41">
        <v>0</v>
      </c>
      <c r="BA222" s="41">
        <v>0</v>
      </c>
      <c r="BB222" s="41">
        <v>0</v>
      </c>
      <c r="BC222" s="41">
        <v>0</v>
      </c>
      <c r="BD222" s="41">
        <v>0</v>
      </c>
      <c r="BE222" s="41">
        <v>0</v>
      </c>
      <c r="BF222" s="41">
        <v>0</v>
      </c>
      <c r="BG222" s="41">
        <v>0</v>
      </c>
      <c r="BH222" s="41">
        <v>0</v>
      </c>
      <c r="BI222" s="41">
        <v>0</v>
      </c>
      <c r="BJ222" s="41">
        <v>0</v>
      </c>
      <c r="BK222" s="41">
        <v>0</v>
      </c>
      <c r="BL222" s="41">
        <v>0</v>
      </c>
      <c r="BM222" s="41">
        <v>0</v>
      </c>
      <c r="BN222" s="41">
        <v>0</v>
      </c>
      <c r="BO222" s="41">
        <v>0</v>
      </c>
      <c r="BP222" s="41">
        <v>0</v>
      </c>
      <c r="BQ222" s="41">
        <v>0</v>
      </c>
      <c r="BR222" s="41">
        <v>0</v>
      </c>
      <c r="BS222" s="41">
        <v>0</v>
      </c>
      <c r="BT222" s="41">
        <v>0</v>
      </c>
      <c r="BU222" s="41">
        <v>0</v>
      </c>
      <c r="BV222" s="41">
        <v>0</v>
      </c>
      <c r="BW222" s="41">
        <v>0</v>
      </c>
      <c r="BX222" s="41">
        <v>0</v>
      </c>
      <c r="BY222" s="41">
        <v>0</v>
      </c>
      <c r="BZ222" s="41">
        <v>0</v>
      </c>
      <c r="CA222" s="41">
        <v>0</v>
      </c>
      <c r="CB222" s="44"/>
      <c r="CC222" s="41">
        <v>0</v>
      </c>
      <c r="CD222" s="44">
        <v>3</v>
      </c>
    </row>
    <row r="223" spans="1:82">
      <c r="A223" s="41">
        <v>4</v>
      </c>
      <c r="B223" s="4" t="s">
        <v>56</v>
      </c>
      <c r="C223" s="2">
        <v>0</v>
      </c>
      <c r="D223" s="2">
        <v>0</v>
      </c>
      <c r="E223" s="2">
        <v>0</v>
      </c>
      <c r="F223" s="2">
        <v>0</v>
      </c>
      <c r="G223" s="2">
        <v>0</v>
      </c>
      <c r="H223" s="2">
        <v>0</v>
      </c>
      <c r="I223" s="2">
        <v>0</v>
      </c>
      <c r="J223" s="2">
        <v>0</v>
      </c>
      <c r="K223" s="2">
        <v>0</v>
      </c>
      <c r="L223" s="2">
        <v>0</v>
      </c>
      <c r="AL223" s="2">
        <v>4</v>
      </c>
      <c r="AM223" s="2">
        <v>0</v>
      </c>
      <c r="AS223" s="41">
        <v>0</v>
      </c>
      <c r="AT223" s="41">
        <v>0</v>
      </c>
      <c r="AU223" s="41">
        <v>0</v>
      </c>
      <c r="AV223" s="41">
        <v>0</v>
      </c>
      <c r="AW223" s="41">
        <v>0</v>
      </c>
      <c r="AX223" s="41">
        <v>0</v>
      </c>
      <c r="AY223" s="41">
        <v>0</v>
      </c>
      <c r="AZ223" s="41">
        <v>0</v>
      </c>
      <c r="BA223" s="41">
        <v>0</v>
      </c>
      <c r="BB223" s="41">
        <v>0</v>
      </c>
      <c r="BC223" s="41">
        <v>0</v>
      </c>
      <c r="BD223" s="41">
        <v>0</v>
      </c>
      <c r="BE223" s="41">
        <v>0</v>
      </c>
      <c r="BF223" s="41">
        <v>0</v>
      </c>
      <c r="BG223" s="41">
        <v>0</v>
      </c>
      <c r="BH223" s="41">
        <v>0</v>
      </c>
      <c r="BI223" s="41">
        <v>0</v>
      </c>
      <c r="BJ223" s="41">
        <v>0</v>
      </c>
      <c r="BK223" s="41">
        <v>0</v>
      </c>
      <c r="BL223" s="41">
        <v>0</v>
      </c>
      <c r="BM223" s="41">
        <v>0</v>
      </c>
      <c r="BN223" s="41">
        <v>0</v>
      </c>
      <c r="BO223" s="41">
        <v>0</v>
      </c>
      <c r="BP223" s="41">
        <v>0</v>
      </c>
      <c r="BQ223" s="41">
        <v>0</v>
      </c>
      <c r="BR223" s="41">
        <v>0</v>
      </c>
      <c r="BS223" s="41">
        <v>0</v>
      </c>
      <c r="BT223" s="41">
        <v>0</v>
      </c>
      <c r="BU223" s="41">
        <v>0</v>
      </c>
      <c r="BV223" s="41">
        <v>0</v>
      </c>
      <c r="BW223" s="41">
        <v>0</v>
      </c>
      <c r="BX223" s="41">
        <v>0</v>
      </c>
      <c r="BY223" s="41">
        <v>0</v>
      </c>
      <c r="BZ223" s="41">
        <v>0</v>
      </c>
      <c r="CA223" s="41">
        <v>0</v>
      </c>
      <c r="CB223" s="44"/>
      <c r="CC223" s="41">
        <v>0</v>
      </c>
      <c r="CD223" s="44">
        <v>4</v>
      </c>
    </row>
    <row r="224" spans="1:82">
      <c r="A224" s="41">
        <v>5</v>
      </c>
      <c r="B224" s="4" t="s">
        <v>56</v>
      </c>
      <c r="C224" s="2">
        <v>0</v>
      </c>
      <c r="D224" s="2">
        <v>0</v>
      </c>
      <c r="E224" s="2">
        <v>0</v>
      </c>
      <c r="F224" s="2">
        <v>0</v>
      </c>
      <c r="G224" s="2">
        <v>0</v>
      </c>
      <c r="H224" s="2">
        <v>0</v>
      </c>
      <c r="I224" s="2">
        <v>0</v>
      </c>
      <c r="J224" s="2">
        <v>0</v>
      </c>
      <c r="K224" s="2">
        <v>0</v>
      </c>
      <c r="L224" s="2">
        <v>0</v>
      </c>
      <c r="AL224" s="2">
        <v>5</v>
      </c>
      <c r="AM224" s="2">
        <v>0</v>
      </c>
      <c r="AS224" s="41">
        <v>0</v>
      </c>
      <c r="AT224" s="41">
        <v>0</v>
      </c>
      <c r="AU224" s="41">
        <v>0</v>
      </c>
      <c r="AV224" s="41">
        <v>0</v>
      </c>
      <c r="AW224" s="41">
        <v>0</v>
      </c>
      <c r="AX224" s="41">
        <v>0</v>
      </c>
      <c r="AY224" s="41">
        <v>0</v>
      </c>
      <c r="AZ224" s="41">
        <v>0</v>
      </c>
      <c r="BA224" s="41">
        <v>0</v>
      </c>
      <c r="BB224" s="41">
        <v>0</v>
      </c>
      <c r="BC224" s="41">
        <v>0</v>
      </c>
      <c r="BD224" s="41">
        <v>0</v>
      </c>
      <c r="BE224" s="41">
        <v>0</v>
      </c>
      <c r="BF224" s="41">
        <v>0</v>
      </c>
      <c r="BG224" s="41">
        <v>0</v>
      </c>
      <c r="BH224" s="41">
        <v>0</v>
      </c>
      <c r="BI224" s="41">
        <v>0</v>
      </c>
      <c r="BJ224" s="41">
        <v>0</v>
      </c>
      <c r="BK224" s="41">
        <v>0</v>
      </c>
      <c r="BL224" s="41">
        <v>0</v>
      </c>
      <c r="BM224" s="41">
        <v>0</v>
      </c>
      <c r="BN224" s="41">
        <v>0</v>
      </c>
      <c r="BO224" s="41">
        <v>0</v>
      </c>
      <c r="BP224" s="41">
        <v>0</v>
      </c>
      <c r="BQ224" s="41">
        <v>0</v>
      </c>
      <c r="BR224" s="41">
        <v>0</v>
      </c>
      <c r="BS224" s="41">
        <v>0</v>
      </c>
      <c r="BT224" s="41">
        <v>0</v>
      </c>
      <c r="BU224" s="41">
        <v>0</v>
      </c>
      <c r="BV224" s="41">
        <v>0</v>
      </c>
      <c r="BW224" s="41">
        <v>0</v>
      </c>
      <c r="BX224" s="41">
        <v>0</v>
      </c>
      <c r="BY224" s="41">
        <v>0</v>
      </c>
      <c r="BZ224" s="41">
        <v>0</v>
      </c>
      <c r="CA224" s="41">
        <v>0</v>
      </c>
      <c r="CB224" s="44"/>
      <c r="CC224" s="41">
        <v>0</v>
      </c>
      <c r="CD224" s="44">
        <v>5</v>
      </c>
    </row>
    <row r="225" spans="1:82">
      <c r="A225" s="41">
        <v>6</v>
      </c>
      <c r="B225" s="4" t="s">
        <v>56</v>
      </c>
      <c r="C225" s="2">
        <v>0</v>
      </c>
      <c r="D225" s="2">
        <v>0</v>
      </c>
      <c r="E225" s="2">
        <v>0</v>
      </c>
      <c r="F225" s="2">
        <v>0</v>
      </c>
      <c r="G225" s="2">
        <v>0</v>
      </c>
      <c r="H225" s="2">
        <v>0</v>
      </c>
      <c r="I225" s="2">
        <v>0</v>
      </c>
      <c r="J225" s="2">
        <v>0</v>
      </c>
      <c r="K225" s="2">
        <v>0</v>
      </c>
      <c r="L225" s="2">
        <v>0</v>
      </c>
      <c r="AL225" s="2">
        <v>6</v>
      </c>
      <c r="AM225" s="2">
        <v>0</v>
      </c>
      <c r="AS225" s="41">
        <v>0</v>
      </c>
      <c r="AT225" s="41">
        <v>0</v>
      </c>
      <c r="AU225" s="41">
        <v>0</v>
      </c>
      <c r="AV225" s="41">
        <v>0</v>
      </c>
      <c r="AW225" s="41">
        <v>0</v>
      </c>
      <c r="AX225" s="41">
        <v>0</v>
      </c>
      <c r="AY225" s="41">
        <v>0</v>
      </c>
      <c r="AZ225" s="41">
        <v>0</v>
      </c>
      <c r="BA225" s="41">
        <v>0</v>
      </c>
      <c r="BB225" s="41">
        <v>0</v>
      </c>
      <c r="BC225" s="41">
        <v>0</v>
      </c>
      <c r="BD225" s="41">
        <v>0</v>
      </c>
      <c r="BE225" s="41">
        <v>0</v>
      </c>
      <c r="BF225" s="41">
        <v>0</v>
      </c>
      <c r="BG225" s="41">
        <v>0</v>
      </c>
      <c r="BH225" s="41">
        <v>0</v>
      </c>
      <c r="BI225" s="41">
        <v>0</v>
      </c>
      <c r="BJ225" s="41">
        <v>0</v>
      </c>
      <c r="BK225" s="41">
        <v>0</v>
      </c>
      <c r="BL225" s="41">
        <v>0</v>
      </c>
      <c r="BM225" s="41">
        <v>0</v>
      </c>
      <c r="BN225" s="41">
        <v>0</v>
      </c>
      <c r="BO225" s="41">
        <v>0</v>
      </c>
      <c r="BP225" s="41">
        <v>0</v>
      </c>
      <c r="BQ225" s="41">
        <v>0</v>
      </c>
      <c r="BR225" s="41">
        <v>0</v>
      </c>
      <c r="BS225" s="41">
        <v>0</v>
      </c>
      <c r="BT225" s="41">
        <v>0</v>
      </c>
      <c r="BU225" s="41">
        <v>0</v>
      </c>
      <c r="BV225" s="41">
        <v>0</v>
      </c>
      <c r="BW225" s="41">
        <v>0</v>
      </c>
      <c r="BX225" s="41">
        <v>0</v>
      </c>
      <c r="BY225" s="41">
        <v>0</v>
      </c>
      <c r="BZ225" s="41">
        <v>0</v>
      </c>
      <c r="CA225" s="41">
        <v>0</v>
      </c>
      <c r="CB225" s="44"/>
      <c r="CC225" s="41">
        <v>0</v>
      </c>
      <c r="CD225" s="44">
        <v>6</v>
      </c>
    </row>
    <row r="226" spans="1:82">
      <c r="A226" s="41">
        <v>7</v>
      </c>
      <c r="B226" s="4" t="s">
        <v>56</v>
      </c>
      <c r="C226" s="2">
        <v>0</v>
      </c>
      <c r="D226" s="2">
        <v>0</v>
      </c>
      <c r="E226" s="2">
        <v>0</v>
      </c>
      <c r="F226" s="2">
        <v>0</v>
      </c>
      <c r="G226" s="2">
        <v>0</v>
      </c>
      <c r="H226" s="2">
        <v>0</v>
      </c>
      <c r="I226" s="2">
        <v>0</v>
      </c>
      <c r="J226" s="2">
        <v>0</v>
      </c>
      <c r="K226" s="2">
        <v>0</v>
      </c>
      <c r="L226" s="2">
        <v>0</v>
      </c>
      <c r="AL226" s="2">
        <v>7</v>
      </c>
      <c r="AM226" s="2">
        <v>0</v>
      </c>
      <c r="AS226" s="41">
        <v>0</v>
      </c>
      <c r="AT226" s="41">
        <v>0</v>
      </c>
      <c r="AU226" s="41">
        <v>0</v>
      </c>
      <c r="AV226" s="41">
        <v>0</v>
      </c>
      <c r="AW226" s="41">
        <v>0</v>
      </c>
      <c r="AX226" s="41">
        <v>0</v>
      </c>
      <c r="AY226" s="41">
        <v>0</v>
      </c>
      <c r="AZ226" s="41">
        <v>0</v>
      </c>
      <c r="BA226" s="41">
        <v>0</v>
      </c>
      <c r="BB226" s="41">
        <v>0</v>
      </c>
      <c r="BC226" s="41">
        <v>0</v>
      </c>
      <c r="BD226" s="41">
        <v>0</v>
      </c>
      <c r="BE226" s="41">
        <v>0</v>
      </c>
      <c r="BF226" s="41">
        <v>0</v>
      </c>
      <c r="BG226" s="41">
        <v>0</v>
      </c>
      <c r="BH226" s="41">
        <v>0</v>
      </c>
      <c r="BI226" s="41">
        <v>0</v>
      </c>
      <c r="BJ226" s="41">
        <v>0</v>
      </c>
      <c r="BK226" s="41">
        <v>0</v>
      </c>
      <c r="BL226" s="41">
        <v>0</v>
      </c>
      <c r="BM226" s="41">
        <v>0</v>
      </c>
      <c r="BN226" s="41">
        <v>0</v>
      </c>
      <c r="BO226" s="41">
        <v>0</v>
      </c>
      <c r="BP226" s="41">
        <v>0</v>
      </c>
      <c r="BQ226" s="41">
        <v>0</v>
      </c>
      <c r="BR226" s="41">
        <v>0</v>
      </c>
      <c r="BS226" s="41">
        <v>0</v>
      </c>
      <c r="BT226" s="41">
        <v>0</v>
      </c>
      <c r="BU226" s="41">
        <v>0</v>
      </c>
      <c r="BV226" s="41">
        <v>0</v>
      </c>
      <c r="BW226" s="41">
        <v>0</v>
      </c>
      <c r="BX226" s="41">
        <v>0</v>
      </c>
      <c r="BY226" s="41">
        <v>0</v>
      </c>
      <c r="BZ226" s="41">
        <v>0</v>
      </c>
      <c r="CA226" s="41">
        <v>0</v>
      </c>
      <c r="CB226" s="44"/>
      <c r="CC226" s="41">
        <v>0</v>
      </c>
      <c r="CD226" s="44">
        <v>7</v>
      </c>
    </row>
    <row r="227" spans="1:82">
      <c r="A227" s="41">
        <v>8</v>
      </c>
      <c r="B227" s="4" t="s">
        <v>56</v>
      </c>
      <c r="C227" s="2">
        <v>0</v>
      </c>
      <c r="D227" s="2">
        <v>0</v>
      </c>
      <c r="E227" s="2">
        <v>0</v>
      </c>
      <c r="F227" s="2">
        <v>0</v>
      </c>
      <c r="G227" s="2">
        <v>0</v>
      </c>
      <c r="H227" s="2">
        <v>0</v>
      </c>
      <c r="I227" s="2">
        <v>0</v>
      </c>
      <c r="J227" s="2">
        <v>0</v>
      </c>
      <c r="K227" s="2">
        <v>0</v>
      </c>
      <c r="L227" s="2">
        <v>0</v>
      </c>
      <c r="N227" s="2">
        <v>0</v>
      </c>
      <c r="AL227" s="2">
        <v>8</v>
      </c>
      <c r="AM227" s="2">
        <v>0</v>
      </c>
      <c r="AS227" s="41">
        <v>0</v>
      </c>
      <c r="AT227" s="41">
        <v>0</v>
      </c>
      <c r="AU227" s="41">
        <v>0</v>
      </c>
      <c r="AV227" s="41">
        <v>0</v>
      </c>
      <c r="AW227" s="41">
        <v>0</v>
      </c>
      <c r="AX227" s="41">
        <v>0</v>
      </c>
      <c r="AY227" s="41">
        <v>0</v>
      </c>
      <c r="AZ227" s="41">
        <v>0</v>
      </c>
      <c r="BA227" s="41">
        <v>0</v>
      </c>
      <c r="BB227" s="41">
        <v>0</v>
      </c>
      <c r="BC227" s="41">
        <v>0</v>
      </c>
      <c r="BD227" s="41">
        <v>0</v>
      </c>
      <c r="BE227" s="41">
        <v>0</v>
      </c>
      <c r="BF227" s="41">
        <v>0</v>
      </c>
      <c r="BG227" s="41">
        <v>0</v>
      </c>
      <c r="BH227" s="41">
        <v>0</v>
      </c>
      <c r="BI227" s="41">
        <v>0</v>
      </c>
      <c r="BJ227" s="41">
        <v>0</v>
      </c>
      <c r="BK227" s="41">
        <v>0</v>
      </c>
      <c r="BL227" s="41">
        <v>0</v>
      </c>
      <c r="BM227" s="41">
        <v>0</v>
      </c>
      <c r="BN227" s="41">
        <v>0</v>
      </c>
      <c r="BO227" s="41">
        <v>0</v>
      </c>
      <c r="BP227" s="41">
        <v>0</v>
      </c>
      <c r="BQ227" s="41">
        <v>0</v>
      </c>
      <c r="BR227" s="41">
        <v>0</v>
      </c>
      <c r="BS227" s="41">
        <v>0</v>
      </c>
      <c r="BT227" s="41">
        <v>0</v>
      </c>
      <c r="BU227" s="41">
        <v>0</v>
      </c>
      <c r="BV227" s="41">
        <v>0</v>
      </c>
      <c r="BW227" s="41">
        <v>0</v>
      </c>
      <c r="BX227" s="41">
        <v>0</v>
      </c>
      <c r="BY227" s="41">
        <v>0</v>
      </c>
      <c r="BZ227" s="41">
        <v>0</v>
      </c>
      <c r="CA227" s="41">
        <v>0</v>
      </c>
      <c r="CB227" s="44"/>
      <c r="CC227" s="41">
        <v>0</v>
      </c>
      <c r="CD227" s="44">
        <v>8</v>
      </c>
    </row>
    <row r="228" spans="1:82">
      <c r="A228" s="41">
        <v>9</v>
      </c>
      <c r="B228" s="4" t="s">
        <v>56</v>
      </c>
      <c r="C228" s="2">
        <v>0</v>
      </c>
      <c r="D228" s="2">
        <v>0</v>
      </c>
      <c r="E228" s="2">
        <v>0</v>
      </c>
      <c r="F228" s="2">
        <v>0</v>
      </c>
      <c r="G228" s="2">
        <v>0</v>
      </c>
      <c r="H228" s="2">
        <v>0</v>
      </c>
      <c r="I228" s="2">
        <v>0</v>
      </c>
      <c r="J228" s="2">
        <v>0</v>
      </c>
      <c r="K228" s="2">
        <v>0</v>
      </c>
      <c r="L228" s="2">
        <v>0</v>
      </c>
      <c r="AL228" s="2">
        <v>9</v>
      </c>
      <c r="AM228" s="2">
        <v>0</v>
      </c>
      <c r="AS228" s="41">
        <v>0</v>
      </c>
      <c r="AT228" s="41">
        <v>0</v>
      </c>
      <c r="AU228" s="41">
        <v>0</v>
      </c>
      <c r="AV228" s="41">
        <v>0</v>
      </c>
      <c r="AW228" s="41">
        <v>0</v>
      </c>
      <c r="AX228" s="41">
        <v>0</v>
      </c>
      <c r="AY228" s="41">
        <v>0</v>
      </c>
      <c r="AZ228" s="41">
        <v>0</v>
      </c>
      <c r="BA228" s="41">
        <v>0</v>
      </c>
      <c r="BB228" s="41">
        <v>0</v>
      </c>
      <c r="BC228" s="41">
        <v>0</v>
      </c>
      <c r="BD228" s="41">
        <v>0</v>
      </c>
      <c r="BE228" s="41">
        <v>0</v>
      </c>
      <c r="BF228" s="41">
        <v>0</v>
      </c>
      <c r="BG228" s="41">
        <v>0</v>
      </c>
      <c r="BH228" s="41">
        <v>0</v>
      </c>
      <c r="BI228" s="41">
        <v>0</v>
      </c>
      <c r="BJ228" s="41">
        <v>0</v>
      </c>
      <c r="BK228" s="41">
        <v>0</v>
      </c>
      <c r="BL228" s="41">
        <v>0</v>
      </c>
      <c r="BM228" s="41">
        <v>0</v>
      </c>
      <c r="BN228" s="41">
        <v>0</v>
      </c>
      <c r="BO228" s="41">
        <v>0</v>
      </c>
      <c r="BP228" s="41">
        <v>0</v>
      </c>
      <c r="BQ228" s="41">
        <v>0</v>
      </c>
      <c r="BR228" s="41">
        <v>0</v>
      </c>
      <c r="BS228" s="41">
        <v>0</v>
      </c>
      <c r="BT228" s="41">
        <v>0</v>
      </c>
      <c r="BU228" s="41">
        <v>0</v>
      </c>
      <c r="BV228" s="41">
        <v>0</v>
      </c>
      <c r="BW228" s="41">
        <v>0</v>
      </c>
      <c r="BX228" s="41">
        <v>0</v>
      </c>
      <c r="BY228" s="41">
        <v>0</v>
      </c>
      <c r="BZ228" s="41">
        <v>0</v>
      </c>
      <c r="CA228" s="41">
        <v>0</v>
      </c>
      <c r="CB228" s="44"/>
      <c r="CC228" s="41">
        <v>0</v>
      </c>
      <c r="CD228" s="44">
        <v>9</v>
      </c>
    </row>
    <row r="229" spans="1:82">
      <c r="A229" s="41">
        <v>10</v>
      </c>
      <c r="B229" s="4" t="s">
        <v>56</v>
      </c>
      <c r="C229" s="2">
        <v>0</v>
      </c>
      <c r="D229" s="2">
        <v>0</v>
      </c>
      <c r="E229" s="2">
        <v>0</v>
      </c>
      <c r="F229" s="2">
        <v>0</v>
      </c>
      <c r="G229" s="2">
        <v>0</v>
      </c>
      <c r="H229" s="2">
        <v>0</v>
      </c>
      <c r="I229" s="2">
        <v>0</v>
      </c>
      <c r="J229" s="2">
        <v>0</v>
      </c>
      <c r="K229" s="2">
        <v>0</v>
      </c>
      <c r="L229" s="2">
        <v>0</v>
      </c>
      <c r="AL229" s="2">
        <v>10</v>
      </c>
      <c r="AM229" s="2">
        <v>0</v>
      </c>
      <c r="AS229" s="41">
        <v>0</v>
      </c>
      <c r="AT229" s="41">
        <v>0</v>
      </c>
      <c r="AU229" s="41">
        <v>0</v>
      </c>
      <c r="AV229" s="41">
        <v>0</v>
      </c>
      <c r="AW229" s="41">
        <v>0</v>
      </c>
      <c r="AX229" s="41">
        <v>0</v>
      </c>
      <c r="AY229" s="41">
        <v>0</v>
      </c>
      <c r="AZ229" s="41">
        <v>0</v>
      </c>
      <c r="BA229" s="41">
        <v>0</v>
      </c>
      <c r="BB229" s="41">
        <v>0</v>
      </c>
      <c r="BC229" s="41">
        <v>0</v>
      </c>
      <c r="BD229" s="41">
        <v>0</v>
      </c>
      <c r="BE229" s="41">
        <v>0</v>
      </c>
      <c r="BF229" s="41">
        <v>0</v>
      </c>
      <c r="BG229" s="41">
        <v>0</v>
      </c>
      <c r="BH229" s="41">
        <v>0</v>
      </c>
      <c r="BI229" s="41">
        <v>0</v>
      </c>
      <c r="BJ229" s="41">
        <v>0</v>
      </c>
      <c r="BK229" s="41">
        <v>0</v>
      </c>
      <c r="BL229" s="41">
        <v>0</v>
      </c>
      <c r="BM229" s="41">
        <v>0</v>
      </c>
      <c r="BN229" s="41">
        <v>0</v>
      </c>
      <c r="BO229" s="41">
        <v>0</v>
      </c>
      <c r="BP229" s="41">
        <v>0</v>
      </c>
      <c r="BQ229" s="41">
        <v>0</v>
      </c>
      <c r="BR229" s="41">
        <v>0</v>
      </c>
      <c r="BS229" s="41">
        <v>0</v>
      </c>
      <c r="BT229" s="41">
        <v>0</v>
      </c>
      <c r="BU229" s="41">
        <v>0</v>
      </c>
      <c r="BV229" s="41">
        <v>0</v>
      </c>
      <c r="BW229" s="41">
        <v>0</v>
      </c>
      <c r="BX229" s="41">
        <v>0</v>
      </c>
      <c r="BY229" s="41">
        <v>0</v>
      </c>
      <c r="BZ229" s="41">
        <v>0</v>
      </c>
      <c r="CA229" s="41">
        <v>0</v>
      </c>
      <c r="CB229" s="44"/>
      <c r="CC229" s="41">
        <v>0</v>
      </c>
      <c r="CD229" s="44">
        <v>10</v>
      </c>
    </row>
    <row r="230" spans="1:82">
      <c r="A230" s="41">
        <v>11</v>
      </c>
      <c r="B230" s="4" t="s">
        <v>56</v>
      </c>
      <c r="C230" s="2">
        <v>0</v>
      </c>
      <c r="D230" s="2">
        <v>0</v>
      </c>
      <c r="E230" s="2">
        <v>0</v>
      </c>
      <c r="F230" s="2">
        <v>0</v>
      </c>
      <c r="G230" s="2">
        <v>0</v>
      </c>
      <c r="H230" s="2">
        <v>0</v>
      </c>
      <c r="I230" s="2">
        <v>0</v>
      </c>
      <c r="J230" s="2">
        <v>0</v>
      </c>
      <c r="K230" s="2">
        <v>0</v>
      </c>
      <c r="L230" s="2">
        <v>0</v>
      </c>
      <c r="M230" s="2">
        <v>0</v>
      </c>
      <c r="N230" s="2">
        <v>0</v>
      </c>
      <c r="O230" s="2">
        <v>0</v>
      </c>
      <c r="P230" s="2">
        <v>0</v>
      </c>
      <c r="Q230" s="2">
        <v>0</v>
      </c>
      <c r="R230" s="2">
        <v>0</v>
      </c>
      <c r="S230" s="2">
        <v>0</v>
      </c>
      <c r="T230" s="2">
        <v>0</v>
      </c>
      <c r="U230" s="2">
        <v>0</v>
      </c>
      <c r="V230" s="2">
        <v>0</v>
      </c>
      <c r="W230" s="2"/>
      <c r="X230" s="2"/>
      <c r="Y230" s="2"/>
      <c r="Z230" s="2"/>
      <c r="AA230" s="2"/>
      <c r="AB230" s="2"/>
      <c r="AC230" s="2"/>
      <c r="AD230" s="2"/>
      <c r="AE230" s="2"/>
      <c r="AF230" s="2"/>
      <c r="AG230" s="2"/>
      <c r="AH230" s="2"/>
      <c r="AI230" s="2"/>
      <c r="AJ230" s="2"/>
      <c r="AK230" s="2"/>
      <c r="AL230" s="2">
        <v>11</v>
      </c>
      <c r="AM230" s="2">
        <v>0</v>
      </c>
      <c r="AS230" s="41">
        <v>0</v>
      </c>
      <c r="AT230" s="41">
        <v>0</v>
      </c>
      <c r="AU230" s="41">
        <v>0</v>
      </c>
      <c r="AV230" s="41">
        <v>0</v>
      </c>
      <c r="AW230" s="41">
        <v>0</v>
      </c>
      <c r="AX230" s="41">
        <v>0</v>
      </c>
      <c r="AY230" s="41">
        <v>0</v>
      </c>
      <c r="AZ230" s="41">
        <v>0</v>
      </c>
      <c r="BA230" s="41">
        <v>0</v>
      </c>
      <c r="BB230" s="41">
        <v>0</v>
      </c>
      <c r="BC230" s="41">
        <v>0</v>
      </c>
      <c r="BD230" s="41">
        <v>0</v>
      </c>
      <c r="BE230" s="41">
        <v>0</v>
      </c>
      <c r="BF230" s="41">
        <v>0</v>
      </c>
      <c r="BG230" s="41">
        <v>0</v>
      </c>
      <c r="BH230" s="41">
        <v>0</v>
      </c>
      <c r="BI230" s="41">
        <v>0</v>
      </c>
      <c r="BJ230" s="41">
        <v>0</v>
      </c>
      <c r="BK230" s="41">
        <v>0</v>
      </c>
      <c r="BL230" s="41">
        <v>0</v>
      </c>
      <c r="BM230" s="41">
        <v>0</v>
      </c>
      <c r="BN230" s="41">
        <v>0</v>
      </c>
      <c r="BO230" s="41">
        <v>0</v>
      </c>
      <c r="BP230" s="41">
        <v>0</v>
      </c>
      <c r="BQ230" s="41">
        <v>0</v>
      </c>
      <c r="BR230" s="41">
        <v>0</v>
      </c>
      <c r="BS230" s="41">
        <v>0</v>
      </c>
      <c r="BT230" s="41">
        <v>0</v>
      </c>
      <c r="BU230" s="41">
        <v>0</v>
      </c>
      <c r="BV230" s="41">
        <v>0</v>
      </c>
      <c r="BW230" s="41">
        <v>0</v>
      </c>
      <c r="BX230" s="41">
        <v>0</v>
      </c>
      <c r="BY230" s="41">
        <v>0</v>
      </c>
      <c r="BZ230" s="41">
        <v>0</v>
      </c>
      <c r="CA230" s="41">
        <v>0</v>
      </c>
      <c r="CB230" s="44"/>
      <c r="CC230" s="41">
        <v>0</v>
      </c>
      <c r="CD230" s="44">
        <v>11</v>
      </c>
    </row>
    <row r="231" spans="1:82">
      <c r="A231" s="41">
        <v>12</v>
      </c>
      <c r="B231" s="4" t="s">
        <v>56</v>
      </c>
      <c r="C231" s="2">
        <v>0</v>
      </c>
      <c r="D231" s="2">
        <v>0</v>
      </c>
      <c r="E231" s="2">
        <v>0</v>
      </c>
      <c r="F231" s="2">
        <v>0</v>
      </c>
      <c r="G231" s="2">
        <v>0</v>
      </c>
      <c r="H231" s="2">
        <v>0</v>
      </c>
      <c r="I231" s="2">
        <v>0</v>
      </c>
      <c r="J231" s="2">
        <v>0</v>
      </c>
      <c r="K231" s="2">
        <v>0</v>
      </c>
      <c r="L231" s="2">
        <v>0</v>
      </c>
      <c r="M231" s="2">
        <v>0</v>
      </c>
      <c r="N231" s="2">
        <v>0</v>
      </c>
      <c r="O231" s="2">
        <v>0</v>
      </c>
      <c r="P231" s="2">
        <v>0</v>
      </c>
      <c r="Q231" s="2">
        <v>0</v>
      </c>
      <c r="R231" s="2">
        <v>0</v>
      </c>
      <c r="S231" s="2">
        <v>0</v>
      </c>
      <c r="T231" s="2">
        <v>0</v>
      </c>
      <c r="U231" s="2">
        <v>0</v>
      </c>
      <c r="V231" s="2">
        <v>0</v>
      </c>
      <c r="W231" s="2"/>
      <c r="X231" s="2"/>
      <c r="Y231" s="2"/>
      <c r="Z231" s="2"/>
      <c r="AA231" s="2"/>
      <c r="AB231" s="2"/>
      <c r="AC231" s="2"/>
      <c r="AD231" s="2"/>
      <c r="AE231" s="2"/>
      <c r="AF231" s="2"/>
      <c r="AG231" s="2"/>
      <c r="AH231" s="2"/>
      <c r="AI231" s="2"/>
      <c r="AJ231" s="2"/>
      <c r="AK231" s="2"/>
      <c r="AL231" s="2">
        <v>12</v>
      </c>
      <c r="AM231" s="2">
        <v>0</v>
      </c>
      <c r="AS231" s="41">
        <v>0</v>
      </c>
      <c r="AT231" s="41">
        <v>0</v>
      </c>
      <c r="AU231" s="41">
        <v>0</v>
      </c>
      <c r="AV231" s="41">
        <v>0</v>
      </c>
      <c r="AW231" s="41">
        <v>0</v>
      </c>
      <c r="AX231" s="41">
        <v>0</v>
      </c>
      <c r="AY231" s="41">
        <v>0</v>
      </c>
      <c r="AZ231" s="41">
        <v>0</v>
      </c>
      <c r="BA231" s="41">
        <v>0</v>
      </c>
      <c r="BB231" s="41">
        <v>0</v>
      </c>
      <c r="BC231" s="41">
        <v>0</v>
      </c>
      <c r="BD231" s="41">
        <v>0</v>
      </c>
      <c r="BE231" s="41">
        <v>0</v>
      </c>
      <c r="BF231" s="41">
        <v>0</v>
      </c>
      <c r="BG231" s="41">
        <v>0</v>
      </c>
      <c r="BH231" s="41">
        <v>0</v>
      </c>
      <c r="BI231" s="41">
        <v>0</v>
      </c>
      <c r="BJ231" s="41">
        <v>0</v>
      </c>
      <c r="BK231" s="41">
        <v>0</v>
      </c>
      <c r="BL231" s="41">
        <v>0</v>
      </c>
      <c r="BM231" s="41">
        <v>0</v>
      </c>
      <c r="BN231" s="41">
        <v>0</v>
      </c>
      <c r="BO231" s="41">
        <v>0</v>
      </c>
      <c r="BP231" s="41">
        <v>0</v>
      </c>
      <c r="BQ231" s="41">
        <v>0</v>
      </c>
      <c r="BR231" s="41">
        <v>0</v>
      </c>
      <c r="BS231" s="41">
        <v>0</v>
      </c>
      <c r="BT231" s="41">
        <v>0</v>
      </c>
      <c r="BU231" s="41">
        <v>0</v>
      </c>
      <c r="BV231" s="41">
        <v>0</v>
      </c>
      <c r="BW231" s="41">
        <v>0</v>
      </c>
      <c r="BX231" s="41">
        <v>0</v>
      </c>
      <c r="BY231" s="41">
        <v>0</v>
      </c>
      <c r="BZ231" s="41">
        <v>0</v>
      </c>
      <c r="CA231" s="41">
        <v>0</v>
      </c>
      <c r="CB231" s="44"/>
      <c r="CC231" s="41">
        <v>0</v>
      </c>
      <c r="CD231" s="44">
        <v>12</v>
      </c>
    </row>
    <row r="232" spans="1:82">
      <c r="A232" s="41">
        <v>13</v>
      </c>
      <c r="B232" s="4" t="s">
        <v>56</v>
      </c>
      <c r="C232" s="2">
        <v>0</v>
      </c>
      <c r="D232" s="2">
        <v>0</v>
      </c>
      <c r="E232" s="2">
        <v>0</v>
      </c>
      <c r="F232" s="2">
        <v>0</v>
      </c>
      <c r="G232" s="2">
        <v>0</v>
      </c>
      <c r="H232" s="2">
        <v>0</v>
      </c>
      <c r="I232" s="2">
        <v>0</v>
      </c>
      <c r="J232" s="2">
        <v>0</v>
      </c>
      <c r="K232" s="2">
        <v>0</v>
      </c>
      <c r="L232" s="2">
        <v>0</v>
      </c>
      <c r="M232" s="2">
        <v>0</v>
      </c>
      <c r="N232" s="2">
        <v>0</v>
      </c>
      <c r="O232" s="2">
        <v>0</v>
      </c>
      <c r="P232" s="2">
        <v>0</v>
      </c>
      <c r="Q232" s="2">
        <v>0</v>
      </c>
      <c r="R232" s="2">
        <v>0</v>
      </c>
      <c r="S232" s="2">
        <v>0</v>
      </c>
      <c r="T232" s="2">
        <v>0</v>
      </c>
      <c r="U232" s="2">
        <v>0</v>
      </c>
      <c r="V232" s="2">
        <v>0</v>
      </c>
      <c r="W232" s="2"/>
      <c r="X232" s="2"/>
      <c r="Y232" s="2"/>
      <c r="Z232" s="2"/>
      <c r="AA232" s="2"/>
      <c r="AB232" s="2"/>
      <c r="AC232" s="2"/>
      <c r="AD232" s="2"/>
      <c r="AE232" s="2"/>
      <c r="AF232" s="2"/>
      <c r="AG232" s="2"/>
      <c r="AH232" s="2"/>
      <c r="AI232" s="2"/>
      <c r="AJ232" s="2"/>
      <c r="AK232" s="2"/>
      <c r="AL232" s="2">
        <v>13</v>
      </c>
      <c r="AM232" s="2">
        <v>0</v>
      </c>
      <c r="AS232" s="41">
        <v>0</v>
      </c>
      <c r="AT232" s="41">
        <v>0</v>
      </c>
      <c r="AU232" s="41">
        <v>0</v>
      </c>
      <c r="AV232" s="41">
        <v>0</v>
      </c>
      <c r="AW232" s="41">
        <v>0</v>
      </c>
      <c r="AX232" s="41">
        <v>0</v>
      </c>
      <c r="AY232" s="41">
        <v>0</v>
      </c>
      <c r="AZ232" s="41">
        <v>0</v>
      </c>
      <c r="BA232" s="41">
        <v>0</v>
      </c>
      <c r="BB232" s="41">
        <v>0</v>
      </c>
      <c r="BC232" s="41">
        <v>0</v>
      </c>
      <c r="BD232" s="41">
        <v>0</v>
      </c>
      <c r="BE232" s="41">
        <v>0</v>
      </c>
      <c r="BF232" s="41">
        <v>0</v>
      </c>
      <c r="BG232" s="41">
        <v>0</v>
      </c>
      <c r="BH232" s="41">
        <v>0</v>
      </c>
      <c r="BI232" s="41">
        <v>0</v>
      </c>
      <c r="BJ232" s="41">
        <v>0</v>
      </c>
      <c r="BK232" s="41">
        <v>0</v>
      </c>
      <c r="BL232" s="41">
        <v>0</v>
      </c>
      <c r="BM232" s="41">
        <v>0</v>
      </c>
      <c r="BN232" s="41">
        <v>0</v>
      </c>
      <c r="BO232" s="41">
        <v>0</v>
      </c>
      <c r="BP232" s="41">
        <v>0</v>
      </c>
      <c r="BQ232" s="41">
        <v>0</v>
      </c>
      <c r="BR232" s="41">
        <v>0</v>
      </c>
      <c r="BS232" s="41">
        <v>0</v>
      </c>
      <c r="BT232" s="41">
        <v>0</v>
      </c>
      <c r="BU232" s="41">
        <v>0</v>
      </c>
      <c r="BV232" s="41">
        <v>0</v>
      </c>
      <c r="BW232" s="41">
        <v>0</v>
      </c>
      <c r="BX232" s="41">
        <v>0</v>
      </c>
      <c r="BY232" s="41">
        <v>0</v>
      </c>
      <c r="BZ232" s="41">
        <v>0</v>
      </c>
      <c r="CA232" s="41">
        <v>0</v>
      </c>
      <c r="CB232" s="44"/>
      <c r="CC232" s="41">
        <v>0</v>
      </c>
      <c r="CD232" s="44">
        <v>13</v>
      </c>
    </row>
    <row r="233" spans="1:82">
      <c r="A233" s="41">
        <v>14</v>
      </c>
      <c r="B233" s="4" t="s">
        <v>56</v>
      </c>
      <c r="C233" s="2">
        <v>0</v>
      </c>
      <c r="D233" s="2">
        <v>0</v>
      </c>
      <c r="E233" s="2">
        <v>0</v>
      </c>
      <c r="F233" s="2">
        <v>0</v>
      </c>
      <c r="G233" s="2">
        <v>0</v>
      </c>
      <c r="H233" s="2">
        <v>0</v>
      </c>
      <c r="I233" s="2">
        <v>0</v>
      </c>
      <c r="J233" s="2">
        <v>0</v>
      </c>
      <c r="K233" s="2">
        <v>0</v>
      </c>
      <c r="L233" s="2">
        <v>0</v>
      </c>
      <c r="M233" s="2">
        <v>0</v>
      </c>
      <c r="N233" s="2">
        <v>0</v>
      </c>
      <c r="O233" s="2">
        <v>0</v>
      </c>
      <c r="P233" s="2">
        <v>0</v>
      </c>
      <c r="Q233" s="2">
        <v>0</v>
      </c>
      <c r="R233" s="2">
        <v>0</v>
      </c>
      <c r="S233" s="2">
        <v>0</v>
      </c>
      <c r="T233" s="2">
        <v>0</v>
      </c>
      <c r="U233" s="2">
        <v>0</v>
      </c>
      <c r="V233" s="2">
        <v>0</v>
      </c>
      <c r="W233" s="2"/>
      <c r="X233" s="2"/>
      <c r="Y233" s="2"/>
      <c r="Z233" s="2"/>
      <c r="AA233" s="2"/>
      <c r="AB233" s="2"/>
      <c r="AC233" s="2"/>
      <c r="AD233" s="2"/>
      <c r="AE233" s="2"/>
      <c r="AF233" s="2"/>
      <c r="AG233" s="2"/>
      <c r="AH233" s="2"/>
      <c r="AI233" s="2"/>
      <c r="AJ233" s="2"/>
      <c r="AK233" s="2"/>
      <c r="AL233" s="2">
        <v>14</v>
      </c>
      <c r="AM233" s="2">
        <v>0</v>
      </c>
      <c r="AS233" s="41">
        <v>0</v>
      </c>
      <c r="AT233" s="41">
        <v>0</v>
      </c>
      <c r="AU233" s="41">
        <v>0</v>
      </c>
      <c r="AV233" s="41">
        <v>0</v>
      </c>
      <c r="AW233" s="41">
        <v>0</v>
      </c>
      <c r="AX233" s="41">
        <v>0</v>
      </c>
      <c r="AY233" s="41">
        <v>0</v>
      </c>
      <c r="AZ233" s="41">
        <v>0</v>
      </c>
      <c r="BA233" s="41">
        <v>0</v>
      </c>
      <c r="BB233" s="41">
        <v>0</v>
      </c>
      <c r="BC233" s="41">
        <v>0</v>
      </c>
      <c r="BD233" s="41">
        <v>0</v>
      </c>
      <c r="BE233" s="41">
        <v>0</v>
      </c>
      <c r="BF233" s="41">
        <v>0</v>
      </c>
      <c r="BG233" s="41">
        <v>0</v>
      </c>
      <c r="BH233" s="41">
        <v>0</v>
      </c>
      <c r="BI233" s="41">
        <v>0</v>
      </c>
      <c r="BJ233" s="41">
        <v>0</v>
      </c>
      <c r="BK233" s="41">
        <v>0</v>
      </c>
      <c r="BL233" s="41">
        <v>0</v>
      </c>
      <c r="BM233" s="41">
        <v>0</v>
      </c>
      <c r="BN233" s="41">
        <v>0</v>
      </c>
      <c r="BO233" s="41">
        <v>0</v>
      </c>
      <c r="BP233" s="41">
        <v>0</v>
      </c>
      <c r="BQ233" s="41">
        <v>0</v>
      </c>
      <c r="BR233" s="41">
        <v>0</v>
      </c>
      <c r="BS233" s="41">
        <v>0</v>
      </c>
      <c r="BT233" s="41">
        <v>0</v>
      </c>
      <c r="BU233" s="41">
        <v>0</v>
      </c>
      <c r="BV233" s="41">
        <v>0</v>
      </c>
      <c r="BW233" s="41">
        <v>0</v>
      </c>
      <c r="BX233" s="41">
        <v>0</v>
      </c>
      <c r="BY233" s="41">
        <v>0</v>
      </c>
      <c r="BZ233" s="41">
        <v>0</v>
      </c>
      <c r="CA233" s="41">
        <v>0</v>
      </c>
      <c r="CB233" s="44"/>
      <c r="CC233" s="41">
        <v>0</v>
      </c>
      <c r="CD233" s="44">
        <v>14</v>
      </c>
    </row>
    <row r="234" spans="1:82">
      <c r="A234" s="41">
        <v>15</v>
      </c>
      <c r="B234" s="4" t="s">
        <v>56</v>
      </c>
      <c r="C234" s="2">
        <v>0</v>
      </c>
      <c r="D234" s="2">
        <v>0</v>
      </c>
      <c r="E234" s="2">
        <v>0</v>
      </c>
      <c r="F234" s="2">
        <v>0</v>
      </c>
      <c r="G234" s="2">
        <v>0</v>
      </c>
      <c r="H234" s="2">
        <v>0</v>
      </c>
      <c r="I234" s="2">
        <v>0</v>
      </c>
      <c r="J234" s="2">
        <v>0</v>
      </c>
      <c r="K234" s="2">
        <v>0</v>
      </c>
      <c r="L234" s="2">
        <v>0</v>
      </c>
      <c r="M234" s="2">
        <v>0</v>
      </c>
      <c r="N234" s="2">
        <v>0</v>
      </c>
      <c r="O234" s="2">
        <v>0</v>
      </c>
      <c r="P234" s="2">
        <v>0</v>
      </c>
      <c r="Q234" s="2">
        <v>0</v>
      </c>
      <c r="R234" s="2">
        <v>0</v>
      </c>
      <c r="S234" s="2">
        <v>0</v>
      </c>
      <c r="T234" s="2">
        <v>0</v>
      </c>
      <c r="U234" s="2">
        <v>0</v>
      </c>
      <c r="V234" s="2">
        <v>0</v>
      </c>
      <c r="W234" s="2"/>
      <c r="X234" s="2"/>
      <c r="Y234" s="2"/>
      <c r="Z234" s="2"/>
      <c r="AA234" s="2"/>
      <c r="AB234" s="2"/>
      <c r="AC234" s="2"/>
      <c r="AD234" s="2"/>
      <c r="AE234" s="2"/>
      <c r="AF234" s="2"/>
      <c r="AG234" s="2"/>
      <c r="AH234" s="2"/>
      <c r="AI234" s="2"/>
      <c r="AJ234" s="2"/>
      <c r="AK234" s="2"/>
      <c r="AL234" s="2">
        <v>15</v>
      </c>
      <c r="AM234" s="2">
        <v>0</v>
      </c>
      <c r="AS234" s="41">
        <v>0</v>
      </c>
      <c r="AT234" s="41">
        <v>0</v>
      </c>
      <c r="AU234" s="41">
        <v>0</v>
      </c>
      <c r="AV234" s="41">
        <v>0</v>
      </c>
      <c r="AW234" s="41">
        <v>0</v>
      </c>
      <c r="AX234" s="41">
        <v>0</v>
      </c>
      <c r="AY234" s="41">
        <v>0</v>
      </c>
      <c r="AZ234" s="41">
        <v>0</v>
      </c>
      <c r="BA234" s="41">
        <v>0</v>
      </c>
      <c r="BB234" s="41">
        <v>0</v>
      </c>
      <c r="BC234" s="41">
        <v>0</v>
      </c>
      <c r="BD234" s="41">
        <v>0</v>
      </c>
      <c r="BE234" s="41">
        <v>0</v>
      </c>
      <c r="BF234" s="41">
        <v>0</v>
      </c>
      <c r="BG234" s="41">
        <v>0</v>
      </c>
      <c r="BH234" s="41">
        <v>0</v>
      </c>
      <c r="BI234" s="41">
        <v>0</v>
      </c>
      <c r="BJ234" s="41">
        <v>0</v>
      </c>
      <c r="BK234" s="41">
        <v>0</v>
      </c>
      <c r="BL234" s="41">
        <v>0</v>
      </c>
      <c r="BM234" s="41">
        <v>0</v>
      </c>
      <c r="BN234" s="41">
        <v>0</v>
      </c>
      <c r="BO234" s="41">
        <v>0</v>
      </c>
      <c r="BP234" s="41">
        <v>0</v>
      </c>
      <c r="BQ234" s="41">
        <v>0</v>
      </c>
      <c r="BR234" s="41">
        <v>0</v>
      </c>
      <c r="BS234" s="41">
        <v>0</v>
      </c>
      <c r="BT234" s="41">
        <v>0</v>
      </c>
      <c r="BU234" s="41">
        <v>0</v>
      </c>
      <c r="BV234" s="41">
        <v>0</v>
      </c>
      <c r="BW234" s="41">
        <v>0</v>
      </c>
      <c r="BX234" s="41">
        <v>0</v>
      </c>
      <c r="BY234" s="41">
        <v>0</v>
      </c>
      <c r="BZ234" s="41">
        <v>0</v>
      </c>
      <c r="CA234" s="41">
        <v>0</v>
      </c>
      <c r="CB234" s="44"/>
      <c r="CC234" s="41">
        <v>0</v>
      </c>
      <c r="CD234" s="44">
        <v>15</v>
      </c>
    </row>
    <row r="235" spans="1:82">
      <c r="A235" s="41">
        <v>16</v>
      </c>
      <c r="B235" s="4" t="s">
        <v>56</v>
      </c>
      <c r="C235" s="2">
        <v>0</v>
      </c>
      <c r="D235" s="2">
        <v>0</v>
      </c>
      <c r="E235" s="2">
        <v>0</v>
      </c>
      <c r="F235" s="2">
        <v>0</v>
      </c>
      <c r="G235" s="2">
        <v>0</v>
      </c>
      <c r="H235" s="2">
        <v>0</v>
      </c>
      <c r="I235" s="2">
        <v>0</v>
      </c>
      <c r="J235" s="2">
        <v>0</v>
      </c>
      <c r="K235" s="2">
        <v>0</v>
      </c>
      <c r="L235" s="2">
        <v>0</v>
      </c>
      <c r="M235" s="2">
        <v>0</v>
      </c>
      <c r="N235" s="2">
        <v>0</v>
      </c>
      <c r="O235" s="2">
        <v>0</v>
      </c>
      <c r="P235" s="2">
        <v>0</v>
      </c>
      <c r="Q235" s="2">
        <v>0</v>
      </c>
      <c r="R235" s="2">
        <v>0</v>
      </c>
      <c r="S235" s="2">
        <v>0</v>
      </c>
      <c r="T235" s="2">
        <v>0</v>
      </c>
      <c r="U235" s="2">
        <v>0</v>
      </c>
      <c r="V235" s="2">
        <v>0</v>
      </c>
      <c r="W235" s="2"/>
      <c r="X235" s="2"/>
      <c r="Y235" s="2"/>
      <c r="Z235" s="2"/>
      <c r="AA235" s="2"/>
      <c r="AB235" s="2"/>
      <c r="AC235" s="2"/>
      <c r="AD235" s="2"/>
      <c r="AE235" s="2"/>
      <c r="AF235" s="2"/>
      <c r="AG235" s="2"/>
      <c r="AH235" s="2"/>
      <c r="AI235" s="2"/>
      <c r="AJ235" s="2"/>
      <c r="AK235" s="2"/>
      <c r="AL235" s="2">
        <v>16</v>
      </c>
      <c r="AM235" s="2">
        <v>0</v>
      </c>
      <c r="AS235" s="41">
        <v>0</v>
      </c>
      <c r="AT235" s="41">
        <v>0</v>
      </c>
      <c r="AU235" s="41">
        <v>0</v>
      </c>
      <c r="AV235" s="41">
        <v>0</v>
      </c>
      <c r="AW235" s="41">
        <v>0</v>
      </c>
      <c r="AX235" s="41">
        <v>0</v>
      </c>
      <c r="AY235" s="41">
        <v>0</v>
      </c>
      <c r="AZ235" s="41">
        <v>0</v>
      </c>
      <c r="BA235" s="41">
        <v>0</v>
      </c>
      <c r="BB235" s="41">
        <v>0</v>
      </c>
      <c r="BC235" s="41">
        <v>0</v>
      </c>
      <c r="BD235" s="41">
        <v>0</v>
      </c>
      <c r="BE235" s="41">
        <v>0</v>
      </c>
      <c r="BF235" s="41">
        <v>0</v>
      </c>
      <c r="BG235" s="41">
        <v>0</v>
      </c>
      <c r="BH235" s="41">
        <v>0</v>
      </c>
      <c r="BI235" s="41">
        <v>0</v>
      </c>
      <c r="BJ235" s="41">
        <v>0</v>
      </c>
      <c r="BK235" s="41">
        <v>0</v>
      </c>
      <c r="BL235" s="41">
        <v>0</v>
      </c>
      <c r="BM235" s="41">
        <v>0</v>
      </c>
      <c r="BN235" s="41">
        <v>0</v>
      </c>
      <c r="BO235" s="41">
        <v>0</v>
      </c>
      <c r="BP235" s="41">
        <v>0</v>
      </c>
      <c r="BQ235" s="41">
        <v>0</v>
      </c>
      <c r="BR235" s="41">
        <v>0</v>
      </c>
      <c r="BS235" s="41">
        <v>0</v>
      </c>
      <c r="BT235" s="41">
        <v>0</v>
      </c>
      <c r="BU235" s="41">
        <v>0</v>
      </c>
      <c r="BV235" s="41">
        <v>0</v>
      </c>
      <c r="BW235" s="41">
        <v>0</v>
      </c>
      <c r="BX235" s="41">
        <v>0</v>
      </c>
      <c r="BY235" s="41">
        <v>0</v>
      </c>
      <c r="BZ235" s="41">
        <v>0</v>
      </c>
      <c r="CA235" s="41">
        <v>0</v>
      </c>
      <c r="CB235" s="44"/>
      <c r="CC235" s="41">
        <v>0</v>
      </c>
      <c r="CD235" s="44">
        <v>16</v>
      </c>
    </row>
    <row r="236" spans="1:82">
      <c r="A236" s="41">
        <v>17</v>
      </c>
      <c r="B236" s="4" t="s">
        <v>56</v>
      </c>
      <c r="C236" s="2">
        <v>0</v>
      </c>
      <c r="D236" s="2">
        <v>0</v>
      </c>
      <c r="E236" s="2">
        <v>0</v>
      </c>
      <c r="F236" s="2">
        <v>0</v>
      </c>
      <c r="G236" s="2">
        <v>0</v>
      </c>
      <c r="H236" s="2">
        <v>0</v>
      </c>
      <c r="I236" s="2">
        <v>0</v>
      </c>
      <c r="J236" s="2">
        <v>0</v>
      </c>
      <c r="K236" s="2">
        <v>0</v>
      </c>
      <c r="L236" s="2">
        <v>0</v>
      </c>
      <c r="M236" s="2">
        <v>0</v>
      </c>
      <c r="N236" s="2">
        <v>0</v>
      </c>
      <c r="O236" s="2">
        <v>0</v>
      </c>
      <c r="P236" s="2">
        <v>0</v>
      </c>
      <c r="Q236" s="2">
        <v>0</v>
      </c>
      <c r="R236" s="2">
        <v>0</v>
      </c>
      <c r="S236" s="2">
        <v>0</v>
      </c>
      <c r="T236" s="2">
        <v>0</v>
      </c>
      <c r="U236" s="2">
        <v>0</v>
      </c>
      <c r="V236" s="2">
        <v>0</v>
      </c>
      <c r="W236" s="2"/>
      <c r="X236" s="2"/>
      <c r="Y236" s="2"/>
      <c r="Z236" s="2"/>
      <c r="AA236" s="2"/>
      <c r="AB236" s="2"/>
      <c r="AC236" s="2"/>
      <c r="AD236" s="2"/>
      <c r="AE236" s="2"/>
      <c r="AF236" s="2"/>
      <c r="AG236" s="2"/>
      <c r="AH236" s="2"/>
      <c r="AI236" s="2"/>
      <c r="AJ236" s="2"/>
      <c r="AK236" s="2"/>
      <c r="AL236" s="2">
        <v>17</v>
      </c>
      <c r="AM236" s="2">
        <v>0</v>
      </c>
      <c r="AS236" s="41">
        <v>0</v>
      </c>
      <c r="AT236" s="41">
        <v>0</v>
      </c>
      <c r="AU236" s="41">
        <v>0</v>
      </c>
      <c r="AV236" s="41">
        <v>0</v>
      </c>
      <c r="AW236" s="41">
        <v>0</v>
      </c>
      <c r="AX236" s="41">
        <v>0</v>
      </c>
      <c r="AY236" s="41">
        <v>0</v>
      </c>
      <c r="AZ236" s="41">
        <v>0</v>
      </c>
      <c r="BA236" s="41">
        <v>0</v>
      </c>
      <c r="BB236" s="41">
        <v>0</v>
      </c>
      <c r="BC236" s="41">
        <v>0</v>
      </c>
      <c r="BD236" s="41">
        <v>0</v>
      </c>
      <c r="BE236" s="41">
        <v>0</v>
      </c>
      <c r="BF236" s="41">
        <v>0</v>
      </c>
      <c r="BG236" s="41">
        <v>0</v>
      </c>
      <c r="BH236" s="41">
        <v>0</v>
      </c>
      <c r="BI236" s="41">
        <v>0</v>
      </c>
      <c r="BJ236" s="41">
        <v>0</v>
      </c>
      <c r="BK236" s="41">
        <v>0</v>
      </c>
      <c r="BL236" s="41">
        <v>0</v>
      </c>
      <c r="BM236" s="41">
        <v>0</v>
      </c>
      <c r="BN236" s="41">
        <v>0</v>
      </c>
      <c r="BO236" s="41">
        <v>0</v>
      </c>
      <c r="BP236" s="41">
        <v>0</v>
      </c>
      <c r="BQ236" s="41">
        <v>0</v>
      </c>
      <c r="BR236" s="41">
        <v>0</v>
      </c>
      <c r="BS236" s="41">
        <v>0</v>
      </c>
      <c r="BT236" s="41">
        <v>0</v>
      </c>
      <c r="BU236" s="41">
        <v>0</v>
      </c>
      <c r="BV236" s="41">
        <v>0</v>
      </c>
      <c r="BW236" s="41">
        <v>0</v>
      </c>
      <c r="BX236" s="41">
        <v>0</v>
      </c>
      <c r="BY236" s="41">
        <v>0</v>
      </c>
      <c r="BZ236" s="41">
        <v>0</v>
      </c>
      <c r="CA236" s="41">
        <v>0</v>
      </c>
      <c r="CB236" s="44"/>
      <c r="CC236" s="41">
        <v>0</v>
      </c>
      <c r="CD236" s="44">
        <v>17</v>
      </c>
    </row>
    <row r="237" spans="1:82">
      <c r="A237" s="41">
        <v>18</v>
      </c>
      <c r="B237" s="4" t="s">
        <v>56</v>
      </c>
      <c r="C237" s="2">
        <v>0</v>
      </c>
      <c r="D237" s="2">
        <v>0</v>
      </c>
      <c r="E237" s="2">
        <v>0</v>
      </c>
      <c r="F237" s="2">
        <v>0</v>
      </c>
      <c r="G237" s="2">
        <v>0</v>
      </c>
      <c r="H237" s="2">
        <v>0</v>
      </c>
      <c r="I237" s="2">
        <v>0</v>
      </c>
      <c r="J237" s="2">
        <v>0</v>
      </c>
      <c r="K237" s="2">
        <v>0</v>
      </c>
      <c r="L237" s="2">
        <v>0</v>
      </c>
      <c r="M237" s="2">
        <v>0</v>
      </c>
      <c r="N237" s="2">
        <v>0</v>
      </c>
      <c r="O237" s="2">
        <v>0</v>
      </c>
      <c r="P237" s="2">
        <v>0</v>
      </c>
      <c r="Q237" s="2">
        <v>0</v>
      </c>
      <c r="R237" s="2">
        <v>0</v>
      </c>
      <c r="S237" s="2">
        <v>0</v>
      </c>
      <c r="T237" s="2">
        <v>0</v>
      </c>
      <c r="U237" s="2">
        <v>0</v>
      </c>
      <c r="V237" s="2">
        <v>0</v>
      </c>
      <c r="W237" s="2"/>
      <c r="X237" s="2"/>
      <c r="Y237" s="2"/>
      <c r="Z237" s="2"/>
      <c r="AA237" s="2"/>
      <c r="AB237" s="2"/>
      <c r="AC237" s="2"/>
      <c r="AD237" s="2"/>
      <c r="AE237" s="2"/>
      <c r="AF237" s="2"/>
      <c r="AG237" s="2"/>
      <c r="AH237" s="2"/>
      <c r="AI237" s="2"/>
      <c r="AJ237" s="2"/>
      <c r="AK237" s="2"/>
      <c r="AL237" s="2">
        <v>18</v>
      </c>
      <c r="AM237" s="2">
        <v>0</v>
      </c>
      <c r="AS237" s="41">
        <v>0</v>
      </c>
      <c r="AT237" s="41">
        <v>0</v>
      </c>
      <c r="AU237" s="41">
        <v>0</v>
      </c>
      <c r="AV237" s="41">
        <v>0</v>
      </c>
      <c r="AW237" s="41">
        <v>0</v>
      </c>
      <c r="AX237" s="41">
        <v>0</v>
      </c>
      <c r="AY237" s="41">
        <v>0</v>
      </c>
      <c r="AZ237" s="41">
        <v>0</v>
      </c>
      <c r="BA237" s="41">
        <v>0</v>
      </c>
      <c r="BB237" s="41">
        <v>0</v>
      </c>
      <c r="BC237" s="41">
        <v>0</v>
      </c>
      <c r="BD237" s="41">
        <v>0</v>
      </c>
      <c r="BE237" s="41">
        <v>0</v>
      </c>
      <c r="BF237" s="41">
        <v>0</v>
      </c>
      <c r="BG237" s="41">
        <v>0</v>
      </c>
      <c r="BH237" s="41">
        <v>0</v>
      </c>
      <c r="BI237" s="41">
        <v>0</v>
      </c>
      <c r="BJ237" s="41">
        <v>0</v>
      </c>
      <c r="BK237" s="41">
        <v>0</v>
      </c>
      <c r="BL237" s="41">
        <v>0</v>
      </c>
      <c r="BM237" s="41">
        <v>0</v>
      </c>
      <c r="BN237" s="41">
        <v>0</v>
      </c>
      <c r="BO237" s="41">
        <v>0</v>
      </c>
      <c r="BP237" s="41">
        <v>0</v>
      </c>
      <c r="BQ237" s="41">
        <v>0</v>
      </c>
      <c r="BR237" s="41">
        <v>0</v>
      </c>
      <c r="BS237" s="41">
        <v>0</v>
      </c>
      <c r="BT237" s="41">
        <v>0</v>
      </c>
      <c r="BU237" s="41">
        <v>0</v>
      </c>
      <c r="BV237" s="41">
        <v>0</v>
      </c>
      <c r="BW237" s="41">
        <v>0</v>
      </c>
      <c r="BX237" s="41">
        <v>0</v>
      </c>
      <c r="BY237" s="41">
        <v>0</v>
      </c>
      <c r="BZ237" s="41">
        <v>0</v>
      </c>
      <c r="CA237" s="41">
        <v>0</v>
      </c>
      <c r="CB237" s="44"/>
      <c r="CC237" s="41">
        <v>0</v>
      </c>
      <c r="CD237" s="44">
        <v>18</v>
      </c>
    </row>
    <row r="238" spans="1:82">
      <c r="A238" s="41">
        <v>19</v>
      </c>
      <c r="B238" s="4" t="s">
        <v>56</v>
      </c>
      <c r="C238" s="2">
        <v>0</v>
      </c>
      <c r="D238" s="2">
        <v>0</v>
      </c>
      <c r="E238" s="2">
        <v>0</v>
      </c>
      <c r="F238" s="2">
        <v>0</v>
      </c>
      <c r="G238" s="2">
        <v>0</v>
      </c>
      <c r="H238" s="2">
        <v>0</v>
      </c>
      <c r="I238" s="2">
        <v>0</v>
      </c>
      <c r="J238" s="2">
        <v>0</v>
      </c>
      <c r="K238" s="2">
        <v>0</v>
      </c>
      <c r="L238" s="2">
        <v>0</v>
      </c>
      <c r="M238" s="2">
        <v>0</v>
      </c>
      <c r="N238" s="2">
        <v>0</v>
      </c>
      <c r="O238" s="2">
        <v>0</v>
      </c>
      <c r="P238" s="2">
        <v>0</v>
      </c>
      <c r="Q238" s="2">
        <v>0</v>
      </c>
      <c r="R238" s="2">
        <v>0</v>
      </c>
      <c r="S238" s="2">
        <v>0</v>
      </c>
      <c r="T238" s="2">
        <v>0</v>
      </c>
      <c r="U238" s="2">
        <v>0</v>
      </c>
      <c r="V238" s="2">
        <v>0</v>
      </c>
      <c r="W238" s="2"/>
      <c r="X238" s="2"/>
      <c r="Y238" s="2"/>
      <c r="Z238" s="2"/>
      <c r="AA238" s="2"/>
      <c r="AB238" s="2"/>
      <c r="AC238" s="2"/>
      <c r="AD238" s="2"/>
      <c r="AE238" s="2"/>
      <c r="AF238" s="2"/>
      <c r="AG238" s="2"/>
      <c r="AH238" s="2"/>
      <c r="AI238" s="2"/>
      <c r="AJ238" s="2"/>
      <c r="AK238" s="2"/>
      <c r="AL238" s="2">
        <v>19</v>
      </c>
      <c r="AM238" s="2">
        <v>0</v>
      </c>
      <c r="AS238" s="41">
        <v>0</v>
      </c>
      <c r="AT238" s="41">
        <v>0</v>
      </c>
      <c r="AU238" s="41">
        <v>0</v>
      </c>
      <c r="AV238" s="41">
        <v>0</v>
      </c>
      <c r="AW238" s="41">
        <v>0</v>
      </c>
      <c r="AX238" s="41">
        <v>0</v>
      </c>
      <c r="AY238" s="41">
        <v>0</v>
      </c>
      <c r="AZ238" s="41">
        <v>0</v>
      </c>
      <c r="BA238" s="41">
        <v>0</v>
      </c>
      <c r="BB238" s="41">
        <v>0</v>
      </c>
      <c r="BC238" s="41">
        <v>0</v>
      </c>
      <c r="BD238" s="41">
        <v>0</v>
      </c>
      <c r="BE238" s="41">
        <v>0</v>
      </c>
      <c r="BF238" s="41">
        <v>0</v>
      </c>
      <c r="BG238" s="41">
        <v>0</v>
      </c>
      <c r="BH238" s="41">
        <v>0</v>
      </c>
      <c r="BI238" s="41">
        <v>0</v>
      </c>
      <c r="BJ238" s="41">
        <v>0</v>
      </c>
      <c r="BK238" s="41">
        <v>0</v>
      </c>
      <c r="BL238" s="41">
        <v>0</v>
      </c>
      <c r="BM238" s="41">
        <v>0</v>
      </c>
      <c r="BN238" s="41">
        <v>0</v>
      </c>
      <c r="BO238" s="41">
        <v>0</v>
      </c>
      <c r="BP238" s="41">
        <v>0</v>
      </c>
      <c r="BQ238" s="41">
        <v>0</v>
      </c>
      <c r="BR238" s="41">
        <v>0</v>
      </c>
      <c r="BS238" s="41">
        <v>0</v>
      </c>
      <c r="BT238" s="41">
        <v>0</v>
      </c>
      <c r="BU238" s="41">
        <v>0</v>
      </c>
      <c r="BV238" s="41">
        <v>0</v>
      </c>
      <c r="BW238" s="41">
        <v>0</v>
      </c>
      <c r="BX238" s="41">
        <v>0</v>
      </c>
      <c r="BY238" s="41">
        <v>0</v>
      </c>
      <c r="BZ238" s="41">
        <v>0</v>
      </c>
      <c r="CA238" s="41">
        <v>0</v>
      </c>
      <c r="CB238" s="44"/>
      <c r="CC238" s="41">
        <v>0</v>
      </c>
      <c r="CD238" s="44">
        <v>19</v>
      </c>
    </row>
    <row r="239" spans="1:82">
      <c r="A239" s="41">
        <v>20</v>
      </c>
      <c r="B239" s="4" t="s">
        <v>56</v>
      </c>
      <c r="C239" s="2">
        <v>0</v>
      </c>
      <c r="D239" s="2">
        <v>0</v>
      </c>
      <c r="E239" s="2">
        <v>0</v>
      </c>
      <c r="F239" s="2">
        <v>0</v>
      </c>
      <c r="G239" s="2">
        <v>0</v>
      </c>
      <c r="H239" s="2">
        <v>0</v>
      </c>
      <c r="I239" s="2">
        <v>0</v>
      </c>
      <c r="J239" s="2">
        <v>0</v>
      </c>
      <c r="K239" s="2">
        <v>0</v>
      </c>
      <c r="L239" s="2">
        <v>0</v>
      </c>
      <c r="M239" s="2">
        <v>0</v>
      </c>
      <c r="N239" s="2">
        <v>0</v>
      </c>
      <c r="O239" s="2">
        <v>0</v>
      </c>
      <c r="P239" s="2">
        <v>0</v>
      </c>
      <c r="Q239" s="2">
        <v>0</v>
      </c>
      <c r="R239" s="2">
        <v>0</v>
      </c>
      <c r="S239" s="2">
        <v>0</v>
      </c>
      <c r="T239" s="2">
        <v>0</v>
      </c>
      <c r="U239" s="2">
        <v>0</v>
      </c>
      <c r="V239" s="2">
        <v>0</v>
      </c>
      <c r="W239" s="2"/>
      <c r="X239" s="2"/>
      <c r="Y239" s="2"/>
      <c r="Z239" s="2"/>
      <c r="AA239" s="2"/>
      <c r="AB239" s="2"/>
      <c r="AC239" s="2"/>
      <c r="AD239" s="2"/>
      <c r="AE239" s="2"/>
      <c r="AF239" s="2"/>
      <c r="AG239" s="2"/>
      <c r="AH239" s="2"/>
      <c r="AI239" s="2"/>
      <c r="AJ239" s="2"/>
      <c r="AK239" s="2"/>
      <c r="AL239" s="2">
        <v>20</v>
      </c>
      <c r="AM239" s="2">
        <v>0</v>
      </c>
      <c r="AS239" s="41">
        <v>0</v>
      </c>
      <c r="AT239" s="41">
        <v>0</v>
      </c>
      <c r="AU239" s="41">
        <v>0</v>
      </c>
      <c r="AV239" s="41">
        <v>0</v>
      </c>
      <c r="AW239" s="41">
        <v>0</v>
      </c>
      <c r="AX239" s="41">
        <v>0</v>
      </c>
      <c r="AY239" s="41">
        <v>0</v>
      </c>
      <c r="AZ239" s="41">
        <v>0</v>
      </c>
      <c r="BA239" s="41">
        <v>0</v>
      </c>
      <c r="BB239" s="41">
        <v>0</v>
      </c>
      <c r="BC239" s="41">
        <v>0</v>
      </c>
      <c r="BD239" s="41">
        <v>0</v>
      </c>
      <c r="BE239" s="41">
        <v>0</v>
      </c>
      <c r="BF239" s="41">
        <v>0</v>
      </c>
      <c r="BG239" s="41">
        <v>0</v>
      </c>
      <c r="BH239" s="41">
        <v>0</v>
      </c>
      <c r="BI239" s="41">
        <v>0</v>
      </c>
      <c r="BJ239" s="41">
        <v>0</v>
      </c>
      <c r="BK239" s="41">
        <v>0</v>
      </c>
      <c r="BL239" s="41">
        <v>0</v>
      </c>
      <c r="BM239" s="41">
        <v>0</v>
      </c>
      <c r="BN239" s="41">
        <v>0</v>
      </c>
      <c r="BO239" s="41">
        <v>0</v>
      </c>
      <c r="BP239" s="41">
        <v>0</v>
      </c>
      <c r="BQ239" s="41">
        <v>0</v>
      </c>
      <c r="BR239" s="41">
        <v>0</v>
      </c>
      <c r="BS239" s="41">
        <v>0</v>
      </c>
      <c r="BT239" s="41">
        <v>0</v>
      </c>
      <c r="BU239" s="41">
        <v>0</v>
      </c>
      <c r="BV239" s="41">
        <v>0</v>
      </c>
      <c r="BW239" s="41">
        <v>0</v>
      </c>
      <c r="BX239" s="41">
        <v>0</v>
      </c>
      <c r="BY239" s="41">
        <v>0</v>
      </c>
      <c r="BZ239" s="41">
        <v>0</v>
      </c>
      <c r="CA239" s="41">
        <v>0</v>
      </c>
      <c r="CB239" s="44"/>
      <c r="CC239" s="41">
        <v>0</v>
      </c>
      <c r="CD239" s="44">
        <v>20</v>
      </c>
    </row>
    <row r="240" spans="1:82">
      <c r="A240" s="41">
        <v>21</v>
      </c>
      <c r="B240" s="4" t="s">
        <v>56</v>
      </c>
      <c r="C240" s="2">
        <v>0</v>
      </c>
      <c r="AL240" s="2">
        <v>21</v>
      </c>
      <c r="AM240" s="2">
        <v>0</v>
      </c>
      <c r="AS240" s="41">
        <v>0</v>
      </c>
      <c r="AT240" s="41">
        <v>0</v>
      </c>
      <c r="AU240" s="41">
        <v>0</v>
      </c>
      <c r="AV240" s="41">
        <v>0</v>
      </c>
      <c r="AW240" s="41">
        <v>0</v>
      </c>
      <c r="AX240" s="41">
        <v>0</v>
      </c>
      <c r="AY240" s="41">
        <v>0</v>
      </c>
      <c r="AZ240" s="41">
        <v>0</v>
      </c>
      <c r="BA240" s="41">
        <v>0</v>
      </c>
      <c r="BB240" s="41">
        <v>0</v>
      </c>
      <c r="BC240" s="41">
        <v>0</v>
      </c>
      <c r="BD240" s="41">
        <v>0</v>
      </c>
      <c r="BE240" s="41">
        <v>0</v>
      </c>
      <c r="BF240" s="41">
        <v>0</v>
      </c>
      <c r="BG240" s="41">
        <v>0</v>
      </c>
      <c r="BH240" s="41">
        <v>0</v>
      </c>
      <c r="BI240" s="41">
        <v>0</v>
      </c>
      <c r="BJ240" s="41">
        <v>0</v>
      </c>
      <c r="BK240" s="41">
        <v>0</v>
      </c>
      <c r="BL240" s="41">
        <v>0</v>
      </c>
      <c r="BM240" s="41">
        <v>0</v>
      </c>
      <c r="BN240" s="41">
        <v>0</v>
      </c>
      <c r="BO240" s="41">
        <v>0</v>
      </c>
      <c r="BP240" s="41">
        <v>0</v>
      </c>
      <c r="BQ240" s="41">
        <v>0</v>
      </c>
      <c r="BR240" s="41">
        <v>0</v>
      </c>
      <c r="BS240" s="41">
        <v>0</v>
      </c>
      <c r="BT240" s="41">
        <v>0</v>
      </c>
      <c r="BU240" s="41">
        <v>0</v>
      </c>
      <c r="BV240" s="41">
        <v>0</v>
      </c>
      <c r="BW240" s="41">
        <v>0</v>
      </c>
      <c r="BX240" s="41">
        <v>0</v>
      </c>
      <c r="BY240" s="41">
        <v>0</v>
      </c>
      <c r="BZ240" s="41">
        <v>0</v>
      </c>
      <c r="CA240" s="41">
        <v>0</v>
      </c>
      <c r="CB240" s="44"/>
      <c r="CC240" s="41">
        <v>0</v>
      </c>
      <c r="CD240" s="44">
        <v>21</v>
      </c>
    </row>
    <row r="241" spans="1:82">
      <c r="A241" s="41">
        <v>22</v>
      </c>
      <c r="B241" s="4" t="s">
        <v>56</v>
      </c>
      <c r="C241" s="2">
        <v>0</v>
      </c>
      <c r="AL241" s="2">
        <v>22</v>
      </c>
      <c r="AM241" s="2">
        <v>0</v>
      </c>
      <c r="AS241" s="41">
        <v>0</v>
      </c>
      <c r="AT241" s="41">
        <v>0</v>
      </c>
      <c r="AU241" s="41">
        <v>0</v>
      </c>
      <c r="AV241" s="41">
        <v>0</v>
      </c>
      <c r="AW241" s="41">
        <v>0</v>
      </c>
      <c r="AX241" s="41">
        <v>0</v>
      </c>
      <c r="AY241" s="41">
        <v>0</v>
      </c>
      <c r="AZ241" s="41">
        <v>0</v>
      </c>
      <c r="BA241" s="41">
        <v>0</v>
      </c>
      <c r="BB241" s="41">
        <v>0</v>
      </c>
      <c r="BC241" s="41">
        <v>0</v>
      </c>
      <c r="BD241" s="41">
        <v>0</v>
      </c>
      <c r="BE241" s="41">
        <v>0</v>
      </c>
      <c r="BF241" s="41">
        <v>0</v>
      </c>
      <c r="BG241" s="41">
        <v>0</v>
      </c>
      <c r="BH241" s="41">
        <v>0</v>
      </c>
      <c r="BI241" s="41">
        <v>0</v>
      </c>
      <c r="BJ241" s="41">
        <v>0</v>
      </c>
      <c r="BK241" s="41">
        <v>0</v>
      </c>
      <c r="BL241" s="41">
        <v>0</v>
      </c>
      <c r="BM241" s="41">
        <v>0</v>
      </c>
      <c r="BN241" s="41">
        <v>0</v>
      </c>
      <c r="BO241" s="41">
        <v>0</v>
      </c>
      <c r="BP241" s="41">
        <v>0</v>
      </c>
      <c r="BQ241" s="41">
        <v>0</v>
      </c>
      <c r="BR241" s="41">
        <v>0</v>
      </c>
      <c r="BS241" s="41">
        <v>0</v>
      </c>
      <c r="BT241" s="41">
        <v>0</v>
      </c>
      <c r="BU241" s="41">
        <v>0</v>
      </c>
      <c r="BV241" s="41">
        <v>0</v>
      </c>
      <c r="BW241" s="41">
        <v>0</v>
      </c>
      <c r="BX241" s="41">
        <v>0</v>
      </c>
      <c r="BY241" s="41">
        <v>0</v>
      </c>
      <c r="BZ241" s="41">
        <v>0</v>
      </c>
      <c r="CA241" s="41">
        <v>0</v>
      </c>
      <c r="CB241" s="44"/>
      <c r="CC241" s="41">
        <v>0</v>
      </c>
      <c r="CD241" s="44">
        <v>22</v>
      </c>
    </row>
    <row r="242" spans="1:82">
      <c r="A242" s="41">
        <v>23</v>
      </c>
      <c r="B242" s="4" t="s">
        <v>56</v>
      </c>
      <c r="C242" s="2">
        <v>0</v>
      </c>
      <c r="AL242" s="2">
        <v>23</v>
      </c>
      <c r="AM242" s="2">
        <v>0</v>
      </c>
      <c r="AS242" s="41">
        <v>0</v>
      </c>
      <c r="AT242" s="41">
        <v>0</v>
      </c>
      <c r="AU242" s="41">
        <v>0</v>
      </c>
      <c r="AV242" s="41">
        <v>0</v>
      </c>
      <c r="AW242" s="41">
        <v>0</v>
      </c>
      <c r="AX242" s="41">
        <v>0</v>
      </c>
      <c r="AY242" s="41">
        <v>0</v>
      </c>
      <c r="AZ242" s="41">
        <v>0</v>
      </c>
      <c r="BA242" s="41">
        <v>0</v>
      </c>
      <c r="BB242" s="41">
        <v>0</v>
      </c>
      <c r="BC242" s="41">
        <v>0</v>
      </c>
      <c r="BD242" s="41">
        <v>0</v>
      </c>
      <c r="BE242" s="41">
        <v>0</v>
      </c>
      <c r="BF242" s="41">
        <v>0</v>
      </c>
      <c r="BG242" s="41">
        <v>0</v>
      </c>
      <c r="BH242" s="41">
        <v>0</v>
      </c>
      <c r="BI242" s="41">
        <v>0</v>
      </c>
      <c r="BJ242" s="41">
        <v>0</v>
      </c>
      <c r="BK242" s="41">
        <v>0</v>
      </c>
      <c r="BL242" s="41">
        <v>0</v>
      </c>
      <c r="BM242" s="41">
        <v>0</v>
      </c>
      <c r="BN242" s="41">
        <v>0</v>
      </c>
      <c r="BO242" s="41">
        <v>0</v>
      </c>
      <c r="BP242" s="41">
        <v>0</v>
      </c>
      <c r="BQ242" s="41">
        <v>0</v>
      </c>
      <c r="BR242" s="41">
        <v>0</v>
      </c>
      <c r="BS242" s="41">
        <v>0</v>
      </c>
      <c r="BT242" s="41">
        <v>0</v>
      </c>
      <c r="BU242" s="41">
        <v>0</v>
      </c>
      <c r="BV242" s="41">
        <v>0</v>
      </c>
      <c r="BW242" s="41">
        <v>0</v>
      </c>
      <c r="BX242" s="41">
        <v>0</v>
      </c>
      <c r="BY242" s="41">
        <v>0</v>
      </c>
      <c r="BZ242" s="41">
        <v>0</v>
      </c>
      <c r="CA242" s="41">
        <v>0</v>
      </c>
      <c r="CB242" s="44"/>
      <c r="CC242" s="41">
        <v>0</v>
      </c>
      <c r="CD242" s="44">
        <v>23</v>
      </c>
    </row>
    <row r="243" spans="1:82">
      <c r="A243" s="41">
        <v>24</v>
      </c>
      <c r="B243" s="4" t="s">
        <v>56</v>
      </c>
      <c r="C243" s="2">
        <v>0</v>
      </c>
      <c r="AL243" s="2">
        <v>24</v>
      </c>
      <c r="AM243" s="2">
        <v>0</v>
      </c>
      <c r="AS243" s="41">
        <v>0</v>
      </c>
      <c r="AT243" s="41">
        <v>0</v>
      </c>
      <c r="AU243" s="41">
        <v>0</v>
      </c>
      <c r="AV243" s="41">
        <v>0</v>
      </c>
      <c r="AW243" s="41">
        <v>0</v>
      </c>
      <c r="AX243" s="41">
        <v>0</v>
      </c>
      <c r="AY243" s="41">
        <v>0</v>
      </c>
      <c r="AZ243" s="41">
        <v>0</v>
      </c>
      <c r="BA243" s="41">
        <v>0</v>
      </c>
      <c r="BB243" s="41">
        <v>0</v>
      </c>
      <c r="BC243" s="41">
        <v>0</v>
      </c>
      <c r="BD243" s="41">
        <v>0</v>
      </c>
      <c r="BE243" s="41">
        <v>0</v>
      </c>
      <c r="BF243" s="41">
        <v>0</v>
      </c>
      <c r="BG243" s="41">
        <v>0</v>
      </c>
      <c r="BH243" s="41">
        <v>0</v>
      </c>
      <c r="BI243" s="41">
        <v>0</v>
      </c>
      <c r="BJ243" s="41">
        <v>0</v>
      </c>
      <c r="BK243" s="41">
        <v>0</v>
      </c>
      <c r="BL243" s="41">
        <v>0</v>
      </c>
      <c r="BM243" s="41">
        <v>0</v>
      </c>
      <c r="BN243" s="41">
        <v>0</v>
      </c>
      <c r="BO243" s="41">
        <v>0</v>
      </c>
      <c r="BP243" s="41">
        <v>0</v>
      </c>
      <c r="BQ243" s="41">
        <v>0</v>
      </c>
      <c r="BR243" s="41">
        <v>0</v>
      </c>
      <c r="BS243" s="41">
        <v>0</v>
      </c>
      <c r="BT243" s="41">
        <v>0</v>
      </c>
      <c r="BU243" s="41">
        <v>0</v>
      </c>
      <c r="BV243" s="41">
        <v>0</v>
      </c>
      <c r="BW243" s="41">
        <v>0</v>
      </c>
      <c r="BX243" s="41">
        <v>0</v>
      </c>
      <c r="BY243" s="41">
        <v>0</v>
      </c>
      <c r="BZ243" s="41">
        <v>0</v>
      </c>
      <c r="CA243" s="41">
        <v>0</v>
      </c>
      <c r="CB243" s="44"/>
      <c r="CC243" s="41">
        <v>0</v>
      </c>
      <c r="CD243" s="44">
        <v>24</v>
      </c>
    </row>
    <row r="244" spans="1:82">
      <c r="A244" s="41">
        <v>25</v>
      </c>
      <c r="B244" s="4" t="s">
        <v>56</v>
      </c>
      <c r="C244" s="2">
        <v>0</v>
      </c>
      <c r="AL244" s="2">
        <v>25</v>
      </c>
      <c r="AM244" s="2">
        <v>0</v>
      </c>
      <c r="AS244" s="41">
        <v>0</v>
      </c>
      <c r="AT244" s="41">
        <v>0</v>
      </c>
      <c r="AU244" s="41">
        <v>0</v>
      </c>
      <c r="AV244" s="41">
        <v>0</v>
      </c>
      <c r="AW244" s="41">
        <v>0</v>
      </c>
      <c r="AX244" s="41">
        <v>0</v>
      </c>
      <c r="AY244" s="41">
        <v>0</v>
      </c>
      <c r="AZ244" s="41">
        <v>0</v>
      </c>
      <c r="BA244" s="41">
        <v>0</v>
      </c>
      <c r="BB244" s="41">
        <v>0</v>
      </c>
      <c r="BC244" s="41">
        <v>0</v>
      </c>
      <c r="BD244" s="41">
        <v>0</v>
      </c>
      <c r="BE244" s="41">
        <v>0</v>
      </c>
      <c r="BF244" s="41">
        <v>0</v>
      </c>
      <c r="BG244" s="41">
        <v>0</v>
      </c>
      <c r="BH244" s="41">
        <v>0</v>
      </c>
      <c r="BI244" s="41">
        <v>0</v>
      </c>
      <c r="BJ244" s="41">
        <v>0</v>
      </c>
      <c r="BK244" s="41">
        <v>0</v>
      </c>
      <c r="BL244" s="41">
        <v>0</v>
      </c>
      <c r="BM244" s="41">
        <v>0</v>
      </c>
      <c r="BN244" s="41">
        <v>0</v>
      </c>
      <c r="BO244" s="41">
        <v>0</v>
      </c>
      <c r="BP244" s="41">
        <v>0</v>
      </c>
      <c r="BQ244" s="41">
        <v>0</v>
      </c>
      <c r="BR244" s="41">
        <v>0</v>
      </c>
      <c r="BS244" s="41">
        <v>0</v>
      </c>
      <c r="BT244" s="41">
        <v>0</v>
      </c>
      <c r="BU244" s="41">
        <v>0</v>
      </c>
      <c r="BV244" s="41">
        <v>0</v>
      </c>
      <c r="BW244" s="41">
        <v>0</v>
      </c>
      <c r="BX244" s="41">
        <v>0</v>
      </c>
      <c r="BY244" s="41">
        <v>0</v>
      </c>
      <c r="BZ244" s="41">
        <v>0</v>
      </c>
      <c r="CA244" s="41">
        <v>0</v>
      </c>
      <c r="CB244" s="44"/>
      <c r="CC244" s="41">
        <v>0</v>
      </c>
      <c r="CD244" s="44">
        <v>25</v>
      </c>
    </row>
    <row r="245" spans="1:82">
      <c r="A245" s="41">
        <v>26</v>
      </c>
      <c r="B245" s="4" t="s">
        <v>56</v>
      </c>
      <c r="C245" s="2">
        <v>0</v>
      </c>
      <c r="AL245" s="2">
        <v>26</v>
      </c>
      <c r="AM245" s="2">
        <v>0</v>
      </c>
      <c r="AS245" s="41">
        <v>0</v>
      </c>
      <c r="AT245" s="41">
        <v>0</v>
      </c>
      <c r="AU245" s="41">
        <v>0</v>
      </c>
      <c r="AV245" s="41">
        <v>0</v>
      </c>
      <c r="AW245" s="41">
        <v>0</v>
      </c>
      <c r="AX245" s="41">
        <v>0</v>
      </c>
      <c r="AY245" s="41">
        <v>0</v>
      </c>
      <c r="AZ245" s="41">
        <v>0</v>
      </c>
      <c r="BA245" s="41">
        <v>0</v>
      </c>
      <c r="BB245" s="41">
        <v>0</v>
      </c>
      <c r="BC245" s="41">
        <v>0</v>
      </c>
      <c r="BD245" s="41">
        <v>0</v>
      </c>
      <c r="BE245" s="41">
        <v>0</v>
      </c>
      <c r="BF245" s="41">
        <v>0</v>
      </c>
      <c r="BG245" s="41">
        <v>0</v>
      </c>
      <c r="BH245" s="41">
        <v>0</v>
      </c>
      <c r="BI245" s="41">
        <v>0</v>
      </c>
      <c r="BJ245" s="41">
        <v>0</v>
      </c>
      <c r="BK245" s="41">
        <v>0</v>
      </c>
      <c r="BL245" s="41">
        <v>0</v>
      </c>
      <c r="BM245" s="41">
        <v>0</v>
      </c>
      <c r="BN245" s="41">
        <v>0</v>
      </c>
      <c r="BO245" s="41">
        <v>0</v>
      </c>
      <c r="BP245" s="41">
        <v>0</v>
      </c>
      <c r="BQ245" s="41">
        <v>0</v>
      </c>
      <c r="BR245" s="41">
        <v>0</v>
      </c>
      <c r="BS245" s="41">
        <v>0</v>
      </c>
      <c r="BT245" s="41">
        <v>0</v>
      </c>
      <c r="BU245" s="41">
        <v>0</v>
      </c>
      <c r="BV245" s="41">
        <v>0</v>
      </c>
      <c r="BW245" s="41">
        <v>0</v>
      </c>
      <c r="BX245" s="41">
        <v>0</v>
      </c>
      <c r="BY245" s="41">
        <v>0</v>
      </c>
      <c r="BZ245" s="41">
        <v>0</v>
      </c>
      <c r="CA245" s="41">
        <v>0</v>
      </c>
      <c r="CB245" s="44"/>
      <c r="CC245" s="41">
        <v>0</v>
      </c>
      <c r="CD245" s="44">
        <v>26</v>
      </c>
    </row>
    <row r="246" spans="1:82">
      <c r="A246" s="41">
        <v>27</v>
      </c>
      <c r="B246" s="4" t="s">
        <v>56</v>
      </c>
      <c r="C246" s="2">
        <v>0</v>
      </c>
      <c r="AL246" s="2">
        <v>27</v>
      </c>
      <c r="AM246" s="2">
        <v>0</v>
      </c>
      <c r="AS246" s="41">
        <v>0</v>
      </c>
      <c r="AT246" s="41">
        <v>0</v>
      </c>
      <c r="AU246" s="41">
        <v>0</v>
      </c>
      <c r="AV246" s="41">
        <v>0</v>
      </c>
      <c r="AW246" s="41">
        <v>0</v>
      </c>
      <c r="AX246" s="41">
        <v>0</v>
      </c>
      <c r="AY246" s="41">
        <v>0</v>
      </c>
      <c r="AZ246" s="41">
        <v>0</v>
      </c>
      <c r="BA246" s="41">
        <v>0</v>
      </c>
      <c r="BB246" s="41">
        <v>0</v>
      </c>
      <c r="BC246" s="41">
        <v>0</v>
      </c>
      <c r="BD246" s="41">
        <v>0</v>
      </c>
      <c r="BE246" s="41">
        <v>0</v>
      </c>
      <c r="BF246" s="41">
        <v>0</v>
      </c>
      <c r="BG246" s="41">
        <v>0</v>
      </c>
      <c r="BH246" s="41">
        <v>0</v>
      </c>
      <c r="BI246" s="41">
        <v>0</v>
      </c>
      <c r="BJ246" s="41">
        <v>0</v>
      </c>
      <c r="BK246" s="41">
        <v>0</v>
      </c>
      <c r="BL246" s="41">
        <v>0</v>
      </c>
      <c r="BM246" s="41">
        <v>0</v>
      </c>
      <c r="BN246" s="41">
        <v>0</v>
      </c>
      <c r="BO246" s="41">
        <v>0</v>
      </c>
      <c r="BP246" s="41">
        <v>0</v>
      </c>
      <c r="BQ246" s="41">
        <v>0</v>
      </c>
      <c r="BR246" s="41">
        <v>0</v>
      </c>
      <c r="BS246" s="41">
        <v>0</v>
      </c>
      <c r="BT246" s="41">
        <v>0</v>
      </c>
      <c r="BU246" s="41">
        <v>0</v>
      </c>
      <c r="BV246" s="41">
        <v>0</v>
      </c>
      <c r="BW246" s="41">
        <v>0</v>
      </c>
      <c r="BX246" s="41">
        <v>0</v>
      </c>
      <c r="BY246" s="41">
        <v>0</v>
      </c>
      <c r="BZ246" s="41">
        <v>0</v>
      </c>
      <c r="CA246" s="41">
        <v>0</v>
      </c>
      <c r="CB246" s="44"/>
      <c r="CC246" s="41">
        <v>0</v>
      </c>
      <c r="CD246" s="44">
        <v>27</v>
      </c>
    </row>
    <row r="247" spans="1:82">
      <c r="A247" s="41">
        <v>28</v>
      </c>
      <c r="B247" s="4" t="s">
        <v>56</v>
      </c>
      <c r="C247" s="2">
        <v>0</v>
      </c>
      <c r="AL247" s="2">
        <v>28</v>
      </c>
      <c r="AM247" s="2">
        <v>0</v>
      </c>
      <c r="AS247" s="41">
        <v>0</v>
      </c>
      <c r="AT247" s="41">
        <v>0</v>
      </c>
      <c r="AU247" s="41">
        <v>0</v>
      </c>
      <c r="AV247" s="41">
        <v>0</v>
      </c>
      <c r="AW247" s="41">
        <v>0</v>
      </c>
      <c r="AX247" s="41">
        <v>0</v>
      </c>
      <c r="AY247" s="41">
        <v>0</v>
      </c>
      <c r="AZ247" s="41">
        <v>0</v>
      </c>
      <c r="BA247" s="41">
        <v>0</v>
      </c>
      <c r="BB247" s="41">
        <v>0</v>
      </c>
      <c r="BC247" s="41">
        <v>0</v>
      </c>
      <c r="BD247" s="41">
        <v>0</v>
      </c>
      <c r="BE247" s="41">
        <v>0</v>
      </c>
      <c r="BF247" s="41">
        <v>0</v>
      </c>
      <c r="BG247" s="41">
        <v>0</v>
      </c>
      <c r="BH247" s="41">
        <v>0</v>
      </c>
      <c r="BI247" s="41">
        <v>0</v>
      </c>
      <c r="BJ247" s="41">
        <v>0</v>
      </c>
      <c r="BK247" s="41">
        <v>0</v>
      </c>
      <c r="BL247" s="41">
        <v>0</v>
      </c>
      <c r="BM247" s="41">
        <v>0</v>
      </c>
      <c r="BN247" s="41">
        <v>0</v>
      </c>
      <c r="BO247" s="41">
        <v>0</v>
      </c>
      <c r="BP247" s="41">
        <v>0</v>
      </c>
      <c r="BQ247" s="41">
        <v>0</v>
      </c>
      <c r="BR247" s="41">
        <v>0</v>
      </c>
      <c r="BS247" s="41">
        <v>0</v>
      </c>
      <c r="BT247" s="41">
        <v>0</v>
      </c>
      <c r="BU247" s="41">
        <v>0</v>
      </c>
      <c r="BV247" s="41">
        <v>0</v>
      </c>
      <c r="BW247" s="41">
        <v>0</v>
      </c>
      <c r="BX247" s="41">
        <v>0</v>
      </c>
      <c r="BY247" s="41">
        <v>0</v>
      </c>
      <c r="BZ247" s="41">
        <v>0</v>
      </c>
      <c r="CA247" s="41">
        <v>0</v>
      </c>
      <c r="CB247" s="44"/>
      <c r="CC247" s="41">
        <v>0</v>
      </c>
      <c r="CD247" s="44">
        <v>28</v>
      </c>
    </row>
    <row r="248" spans="1:82">
      <c r="A248" s="41">
        <v>29</v>
      </c>
      <c r="B248" s="4" t="s">
        <v>56</v>
      </c>
      <c r="C248" s="2">
        <v>0</v>
      </c>
      <c r="AL248" s="2">
        <v>29</v>
      </c>
      <c r="AM248" s="2">
        <v>0</v>
      </c>
      <c r="AS248" s="41">
        <v>0</v>
      </c>
      <c r="AT248" s="41">
        <v>0</v>
      </c>
      <c r="AU248" s="41">
        <v>0</v>
      </c>
      <c r="AV248" s="41">
        <v>0</v>
      </c>
      <c r="AW248" s="41">
        <v>0</v>
      </c>
      <c r="AX248" s="41">
        <v>0</v>
      </c>
      <c r="AY248" s="41">
        <v>0</v>
      </c>
      <c r="AZ248" s="41">
        <v>0</v>
      </c>
      <c r="BA248" s="41">
        <v>0</v>
      </c>
      <c r="BB248" s="41">
        <v>0</v>
      </c>
      <c r="BC248" s="41">
        <v>0</v>
      </c>
      <c r="BD248" s="41">
        <v>0</v>
      </c>
      <c r="BE248" s="41">
        <v>0</v>
      </c>
      <c r="BF248" s="41">
        <v>0</v>
      </c>
      <c r="BG248" s="41">
        <v>0</v>
      </c>
      <c r="BH248" s="41">
        <v>0</v>
      </c>
      <c r="BI248" s="41">
        <v>0</v>
      </c>
      <c r="BJ248" s="41">
        <v>0</v>
      </c>
      <c r="BK248" s="41">
        <v>0</v>
      </c>
      <c r="BL248" s="41">
        <v>0</v>
      </c>
      <c r="BM248" s="41">
        <v>0</v>
      </c>
      <c r="BN248" s="41">
        <v>0</v>
      </c>
      <c r="BO248" s="41">
        <v>0</v>
      </c>
      <c r="BP248" s="41">
        <v>0</v>
      </c>
      <c r="BQ248" s="41">
        <v>0</v>
      </c>
      <c r="BR248" s="41">
        <v>0</v>
      </c>
      <c r="BS248" s="41">
        <v>0</v>
      </c>
      <c r="BT248" s="41">
        <v>0</v>
      </c>
      <c r="BU248" s="41">
        <v>0</v>
      </c>
      <c r="BV248" s="41">
        <v>0</v>
      </c>
      <c r="BW248" s="41">
        <v>0</v>
      </c>
      <c r="BX248" s="41">
        <v>0</v>
      </c>
      <c r="BY248" s="41">
        <v>0</v>
      </c>
      <c r="BZ248" s="41">
        <v>0</v>
      </c>
      <c r="CA248" s="41">
        <v>0</v>
      </c>
      <c r="CB248" s="44"/>
      <c r="CC248" s="41">
        <v>0</v>
      </c>
      <c r="CD248" s="44">
        <v>29</v>
      </c>
    </row>
    <row r="249" spans="1:82">
      <c r="A249" s="41">
        <v>30</v>
      </c>
      <c r="B249" s="4" t="s">
        <v>56</v>
      </c>
      <c r="C249" s="2">
        <v>0</v>
      </c>
      <c r="D249" s="2">
        <v>0</v>
      </c>
      <c r="E249" s="2">
        <v>0</v>
      </c>
      <c r="F249" s="2">
        <v>0</v>
      </c>
      <c r="G249" s="2">
        <v>0</v>
      </c>
      <c r="H249" s="2">
        <v>0</v>
      </c>
      <c r="I249" s="2">
        <v>0</v>
      </c>
      <c r="J249" s="2">
        <v>0</v>
      </c>
      <c r="K249" s="2">
        <v>0</v>
      </c>
      <c r="L249" s="2">
        <v>0</v>
      </c>
      <c r="M249" s="2">
        <v>0</v>
      </c>
      <c r="N249" s="2">
        <v>0</v>
      </c>
      <c r="O249" s="2">
        <v>0</v>
      </c>
      <c r="P249" s="2">
        <v>0</v>
      </c>
      <c r="Q249" s="2">
        <v>0</v>
      </c>
      <c r="R249" s="2">
        <v>0</v>
      </c>
      <c r="S249" s="2">
        <v>0</v>
      </c>
      <c r="T249" s="2">
        <v>0</v>
      </c>
      <c r="U249" s="2">
        <v>0</v>
      </c>
      <c r="V249" s="2">
        <v>0</v>
      </c>
      <c r="W249" s="2">
        <v>0</v>
      </c>
      <c r="X249" s="2">
        <v>0</v>
      </c>
      <c r="Y249" s="2">
        <v>0</v>
      </c>
      <c r="Z249" s="2">
        <v>0</v>
      </c>
      <c r="AA249" s="2">
        <v>0</v>
      </c>
      <c r="AB249" s="2">
        <v>0</v>
      </c>
      <c r="AC249" s="2">
        <v>0</v>
      </c>
      <c r="AD249" s="2">
        <v>0</v>
      </c>
      <c r="AE249" s="2">
        <v>0</v>
      </c>
      <c r="AF249" s="2">
        <v>0</v>
      </c>
      <c r="AG249" s="2">
        <v>0</v>
      </c>
      <c r="AH249" s="2">
        <v>0</v>
      </c>
      <c r="AI249" s="2">
        <v>0</v>
      </c>
      <c r="AJ249" s="2">
        <v>0</v>
      </c>
      <c r="AK249" s="2">
        <v>0</v>
      </c>
      <c r="AL249" s="2">
        <v>30</v>
      </c>
      <c r="AM249" s="2">
        <v>0</v>
      </c>
      <c r="AS249" s="41">
        <v>0</v>
      </c>
      <c r="AT249" s="41">
        <v>0</v>
      </c>
      <c r="AU249" s="41">
        <v>0</v>
      </c>
      <c r="AV249" s="41">
        <v>0</v>
      </c>
      <c r="AW249" s="41">
        <v>0</v>
      </c>
      <c r="AX249" s="41">
        <v>0</v>
      </c>
      <c r="AY249" s="41">
        <v>0</v>
      </c>
      <c r="AZ249" s="41">
        <v>0</v>
      </c>
      <c r="BA249" s="41">
        <v>0</v>
      </c>
      <c r="BB249" s="41">
        <v>0</v>
      </c>
      <c r="BC249" s="41">
        <v>0</v>
      </c>
      <c r="BD249" s="41">
        <v>0</v>
      </c>
      <c r="BE249" s="41">
        <v>0</v>
      </c>
      <c r="BF249" s="41">
        <v>0</v>
      </c>
      <c r="BG249" s="41">
        <v>0</v>
      </c>
      <c r="BH249" s="41">
        <v>0</v>
      </c>
      <c r="BI249" s="41">
        <v>0</v>
      </c>
      <c r="BJ249" s="41">
        <v>0</v>
      </c>
      <c r="BK249" s="41">
        <v>0</v>
      </c>
      <c r="BL249" s="41">
        <v>0</v>
      </c>
      <c r="BM249" s="41">
        <v>0</v>
      </c>
      <c r="BN249" s="41">
        <v>0</v>
      </c>
      <c r="BO249" s="41">
        <v>0</v>
      </c>
      <c r="BP249" s="41">
        <v>0</v>
      </c>
      <c r="BQ249" s="41">
        <v>0</v>
      </c>
      <c r="BR249" s="41">
        <v>0</v>
      </c>
      <c r="BS249" s="41">
        <v>0</v>
      </c>
      <c r="BT249" s="41">
        <v>0</v>
      </c>
      <c r="BU249" s="41">
        <v>0</v>
      </c>
      <c r="BV249" s="41">
        <v>0</v>
      </c>
      <c r="BW249" s="41">
        <v>0</v>
      </c>
      <c r="BX249" s="41">
        <v>0</v>
      </c>
      <c r="BY249" s="41">
        <v>0</v>
      </c>
      <c r="BZ249" s="41">
        <v>0</v>
      </c>
      <c r="CA249" s="41">
        <v>0</v>
      </c>
      <c r="CB249" s="44"/>
      <c r="CC249" s="41">
        <v>0</v>
      </c>
      <c r="CD249" s="44">
        <v>30</v>
      </c>
    </row>
    <row r="250" spans="1:82">
      <c r="A250" s="41">
        <v>31</v>
      </c>
      <c r="B250" s="4" t="s">
        <v>56</v>
      </c>
      <c r="AL250" s="2">
        <v>31</v>
      </c>
      <c r="AM250" s="2">
        <v>0</v>
      </c>
      <c r="AS250" s="41">
        <v>0</v>
      </c>
      <c r="AT250" s="41">
        <v>0</v>
      </c>
      <c r="AU250" s="41">
        <v>0</v>
      </c>
      <c r="AV250" s="41">
        <v>0</v>
      </c>
      <c r="AW250" s="41">
        <v>0</v>
      </c>
      <c r="AX250" s="41">
        <v>0</v>
      </c>
      <c r="AY250" s="41">
        <v>0</v>
      </c>
      <c r="AZ250" s="41">
        <v>0</v>
      </c>
      <c r="BA250" s="41">
        <v>0</v>
      </c>
      <c r="BB250" s="41">
        <v>0</v>
      </c>
      <c r="BC250" s="41">
        <v>0</v>
      </c>
      <c r="BD250" s="41">
        <v>0</v>
      </c>
      <c r="BE250" s="41">
        <v>0</v>
      </c>
      <c r="BF250" s="41">
        <v>0</v>
      </c>
      <c r="BG250" s="41">
        <v>0</v>
      </c>
      <c r="BH250" s="41">
        <v>0</v>
      </c>
      <c r="BI250" s="41">
        <v>0</v>
      </c>
      <c r="BJ250" s="41">
        <v>0</v>
      </c>
      <c r="BK250" s="41">
        <v>0</v>
      </c>
      <c r="BL250" s="41">
        <v>0</v>
      </c>
      <c r="BM250" s="41">
        <v>0</v>
      </c>
      <c r="BN250" s="41">
        <v>0</v>
      </c>
      <c r="BO250" s="41">
        <v>0</v>
      </c>
      <c r="BP250" s="41">
        <v>0</v>
      </c>
      <c r="BQ250" s="41">
        <v>0</v>
      </c>
      <c r="BR250" s="41">
        <v>0</v>
      </c>
      <c r="BS250" s="41">
        <v>0</v>
      </c>
      <c r="BT250" s="41">
        <v>0</v>
      </c>
      <c r="BU250" s="41">
        <v>0</v>
      </c>
      <c r="BV250" s="41">
        <v>0</v>
      </c>
      <c r="BW250" s="41">
        <v>0</v>
      </c>
      <c r="BX250" s="41">
        <v>0</v>
      </c>
      <c r="BY250" s="41">
        <v>0</v>
      </c>
      <c r="BZ250" s="41">
        <v>0</v>
      </c>
      <c r="CA250" s="41">
        <v>0</v>
      </c>
      <c r="CB250" s="44"/>
      <c r="CC250" s="41">
        <v>0</v>
      </c>
      <c r="CD250" s="44">
        <v>31</v>
      </c>
    </row>
    <row r="251" spans="1:82">
      <c r="A251" s="41">
        <v>32</v>
      </c>
      <c r="B251" s="4" t="s">
        <v>56</v>
      </c>
      <c r="AL251" s="2">
        <v>32</v>
      </c>
      <c r="AM251" s="2">
        <v>0</v>
      </c>
      <c r="AS251" s="41">
        <v>0</v>
      </c>
      <c r="AT251" s="41">
        <v>0</v>
      </c>
      <c r="AU251" s="41">
        <v>0</v>
      </c>
      <c r="AV251" s="41">
        <v>0</v>
      </c>
      <c r="AW251" s="41">
        <v>0</v>
      </c>
      <c r="AX251" s="41">
        <v>0</v>
      </c>
      <c r="AY251" s="41">
        <v>0</v>
      </c>
      <c r="AZ251" s="41">
        <v>0</v>
      </c>
      <c r="BA251" s="41">
        <v>0</v>
      </c>
      <c r="BB251" s="41">
        <v>0</v>
      </c>
      <c r="BC251" s="41">
        <v>0</v>
      </c>
      <c r="BD251" s="41">
        <v>0</v>
      </c>
      <c r="BE251" s="41">
        <v>0</v>
      </c>
      <c r="BF251" s="41">
        <v>0</v>
      </c>
      <c r="BG251" s="41">
        <v>0</v>
      </c>
      <c r="BH251" s="41">
        <v>0</v>
      </c>
      <c r="BI251" s="41">
        <v>0</v>
      </c>
      <c r="BJ251" s="41">
        <v>0</v>
      </c>
      <c r="BK251" s="41">
        <v>0</v>
      </c>
      <c r="BL251" s="41">
        <v>0</v>
      </c>
      <c r="BM251" s="41">
        <v>0</v>
      </c>
      <c r="BN251" s="41">
        <v>0</v>
      </c>
      <c r="BO251" s="41">
        <v>0</v>
      </c>
      <c r="BP251" s="41">
        <v>0</v>
      </c>
      <c r="BQ251" s="41">
        <v>0</v>
      </c>
      <c r="BR251" s="41">
        <v>0</v>
      </c>
      <c r="BS251" s="41">
        <v>0</v>
      </c>
      <c r="BT251" s="41">
        <v>0</v>
      </c>
      <c r="BU251" s="41">
        <v>0</v>
      </c>
      <c r="BV251" s="41">
        <v>0</v>
      </c>
      <c r="BW251" s="41">
        <v>0</v>
      </c>
      <c r="BX251" s="41">
        <v>0</v>
      </c>
      <c r="BY251" s="41">
        <v>0</v>
      </c>
      <c r="BZ251" s="41">
        <v>0</v>
      </c>
      <c r="CA251" s="41">
        <v>0</v>
      </c>
      <c r="CB251" s="44"/>
      <c r="CC251" s="41">
        <v>0</v>
      </c>
      <c r="CD251" s="44">
        <v>32</v>
      </c>
    </row>
    <row r="252" spans="1:82">
      <c r="A252" s="41">
        <v>33</v>
      </c>
      <c r="B252" s="4" t="s">
        <v>56</v>
      </c>
      <c r="AL252" s="2">
        <v>33</v>
      </c>
      <c r="AM252" s="2">
        <v>0</v>
      </c>
      <c r="AS252" s="41">
        <v>0</v>
      </c>
      <c r="AT252" s="41">
        <v>0</v>
      </c>
      <c r="AU252" s="41">
        <v>0</v>
      </c>
      <c r="AV252" s="41">
        <v>0</v>
      </c>
      <c r="AW252" s="41">
        <v>0</v>
      </c>
      <c r="AX252" s="41">
        <v>0</v>
      </c>
      <c r="AY252" s="41">
        <v>0</v>
      </c>
      <c r="AZ252" s="41">
        <v>0</v>
      </c>
      <c r="BA252" s="41">
        <v>0</v>
      </c>
      <c r="BB252" s="41">
        <v>0</v>
      </c>
      <c r="BC252" s="41">
        <v>0</v>
      </c>
      <c r="BD252" s="41">
        <v>0</v>
      </c>
      <c r="BE252" s="41">
        <v>0</v>
      </c>
      <c r="BF252" s="41">
        <v>0</v>
      </c>
      <c r="BG252" s="41">
        <v>0</v>
      </c>
      <c r="BH252" s="41">
        <v>0</v>
      </c>
      <c r="BI252" s="41">
        <v>0</v>
      </c>
      <c r="BJ252" s="41">
        <v>0</v>
      </c>
      <c r="BK252" s="41">
        <v>0</v>
      </c>
      <c r="BL252" s="41">
        <v>0</v>
      </c>
      <c r="BM252" s="41">
        <v>0</v>
      </c>
      <c r="BN252" s="41">
        <v>0</v>
      </c>
      <c r="BO252" s="41">
        <v>0</v>
      </c>
      <c r="BP252" s="41">
        <v>0</v>
      </c>
      <c r="BQ252" s="41">
        <v>0</v>
      </c>
      <c r="BR252" s="41">
        <v>0</v>
      </c>
      <c r="BS252" s="41">
        <v>0</v>
      </c>
      <c r="BT252" s="41">
        <v>0</v>
      </c>
      <c r="BU252" s="41">
        <v>0</v>
      </c>
      <c r="BV252" s="41">
        <v>0</v>
      </c>
      <c r="BW252" s="41">
        <v>0</v>
      </c>
      <c r="BX252" s="41">
        <v>0</v>
      </c>
      <c r="BY252" s="41">
        <v>0</v>
      </c>
      <c r="BZ252" s="41">
        <v>0</v>
      </c>
      <c r="CA252" s="41">
        <v>0</v>
      </c>
      <c r="CB252" s="44"/>
      <c r="CC252" s="41">
        <v>0</v>
      </c>
      <c r="CD252" s="44">
        <v>33</v>
      </c>
    </row>
    <row r="253" spans="1:82">
      <c r="A253" s="41">
        <v>34</v>
      </c>
      <c r="B253" s="4" t="s">
        <v>56</v>
      </c>
      <c r="AL253" s="2">
        <v>34</v>
      </c>
      <c r="AM253" s="2">
        <v>0</v>
      </c>
      <c r="AS253" s="41">
        <v>0</v>
      </c>
      <c r="AT253" s="41">
        <v>0</v>
      </c>
      <c r="AU253" s="41">
        <v>0</v>
      </c>
      <c r="AV253" s="41">
        <v>0</v>
      </c>
      <c r="AW253" s="41">
        <v>0</v>
      </c>
      <c r="AX253" s="41">
        <v>0</v>
      </c>
      <c r="AY253" s="41">
        <v>0</v>
      </c>
      <c r="AZ253" s="41">
        <v>0</v>
      </c>
      <c r="BA253" s="41">
        <v>0</v>
      </c>
      <c r="BB253" s="41">
        <v>0</v>
      </c>
      <c r="BC253" s="41">
        <v>0</v>
      </c>
      <c r="BD253" s="41">
        <v>0</v>
      </c>
      <c r="BE253" s="41">
        <v>0</v>
      </c>
      <c r="BF253" s="41">
        <v>0</v>
      </c>
      <c r="BG253" s="41">
        <v>0</v>
      </c>
      <c r="BH253" s="41">
        <v>0</v>
      </c>
      <c r="BI253" s="41">
        <v>0</v>
      </c>
      <c r="BJ253" s="41">
        <v>0</v>
      </c>
      <c r="BK253" s="41">
        <v>0</v>
      </c>
      <c r="BL253" s="41">
        <v>0</v>
      </c>
      <c r="BM253" s="41">
        <v>0</v>
      </c>
      <c r="BN253" s="41">
        <v>0</v>
      </c>
      <c r="BO253" s="41">
        <v>0</v>
      </c>
      <c r="BP253" s="41">
        <v>0</v>
      </c>
      <c r="BQ253" s="41">
        <v>0</v>
      </c>
      <c r="BR253" s="41">
        <v>0</v>
      </c>
      <c r="BS253" s="41">
        <v>0</v>
      </c>
      <c r="BT253" s="41">
        <v>0</v>
      </c>
      <c r="BU253" s="41">
        <v>0</v>
      </c>
      <c r="BV253" s="41">
        <v>0</v>
      </c>
      <c r="BW253" s="41">
        <v>0</v>
      </c>
      <c r="BX253" s="41">
        <v>0</v>
      </c>
      <c r="BY253" s="41">
        <v>0</v>
      </c>
      <c r="BZ253" s="41">
        <v>0</v>
      </c>
      <c r="CA253" s="41">
        <v>0</v>
      </c>
      <c r="CB253" s="44"/>
      <c r="CC253" s="41">
        <v>0</v>
      </c>
      <c r="CD253" s="44">
        <v>34</v>
      </c>
    </row>
    <row r="254" spans="1:82">
      <c r="A254" s="41">
        <v>35</v>
      </c>
      <c r="B254" s="4" t="s">
        <v>56</v>
      </c>
      <c r="C254" s="2">
        <v>0</v>
      </c>
      <c r="D254" s="2">
        <v>0</v>
      </c>
      <c r="E254" s="2">
        <v>0</v>
      </c>
      <c r="F254" s="2">
        <v>0</v>
      </c>
      <c r="G254" s="2">
        <v>0</v>
      </c>
      <c r="H254" s="2">
        <v>0</v>
      </c>
      <c r="I254" s="2">
        <v>0</v>
      </c>
      <c r="J254" s="2">
        <v>0</v>
      </c>
      <c r="K254" s="2">
        <v>0</v>
      </c>
      <c r="L254" s="2">
        <v>0</v>
      </c>
      <c r="M254" s="2">
        <v>0</v>
      </c>
      <c r="N254" s="2">
        <v>0</v>
      </c>
      <c r="O254" s="2">
        <v>0</v>
      </c>
      <c r="P254" s="2">
        <v>0</v>
      </c>
      <c r="Q254" s="2">
        <v>0</v>
      </c>
      <c r="R254" s="2">
        <v>0</v>
      </c>
      <c r="S254" s="2">
        <v>0</v>
      </c>
      <c r="T254" s="2">
        <v>0</v>
      </c>
      <c r="U254" s="2">
        <v>0</v>
      </c>
      <c r="V254" s="2">
        <v>0</v>
      </c>
      <c r="W254" s="2">
        <v>0</v>
      </c>
      <c r="X254" s="2">
        <v>0</v>
      </c>
      <c r="Y254" s="2">
        <v>0</v>
      </c>
      <c r="Z254" s="2">
        <v>0</v>
      </c>
      <c r="AA254" s="2">
        <v>0</v>
      </c>
      <c r="AB254" s="2">
        <v>0</v>
      </c>
      <c r="AC254" s="2">
        <v>0</v>
      </c>
      <c r="AD254" s="2">
        <v>0</v>
      </c>
      <c r="AE254" s="2">
        <v>0</v>
      </c>
      <c r="AF254" s="2">
        <v>0</v>
      </c>
      <c r="AG254" s="2">
        <v>0</v>
      </c>
      <c r="AH254" s="2">
        <v>0</v>
      </c>
      <c r="AI254" s="2">
        <v>0</v>
      </c>
      <c r="AJ254" s="2">
        <v>0</v>
      </c>
      <c r="AK254" s="2">
        <v>0</v>
      </c>
      <c r="AL254" s="2">
        <v>35</v>
      </c>
      <c r="AM254" s="2">
        <v>0</v>
      </c>
      <c r="AS254" s="41">
        <v>0</v>
      </c>
      <c r="AT254" s="41">
        <v>0</v>
      </c>
      <c r="AU254" s="41">
        <v>0</v>
      </c>
      <c r="AV254" s="41">
        <v>0</v>
      </c>
      <c r="AW254" s="41">
        <v>0</v>
      </c>
      <c r="AX254" s="41">
        <v>0</v>
      </c>
      <c r="AY254" s="41">
        <v>0</v>
      </c>
      <c r="AZ254" s="41">
        <v>0</v>
      </c>
      <c r="BA254" s="41">
        <v>0</v>
      </c>
      <c r="BB254" s="41">
        <v>0</v>
      </c>
      <c r="BC254" s="41">
        <v>0</v>
      </c>
      <c r="BD254" s="41">
        <v>0</v>
      </c>
      <c r="BE254" s="41">
        <v>0</v>
      </c>
      <c r="BF254" s="41">
        <v>0</v>
      </c>
      <c r="BG254" s="41">
        <v>0</v>
      </c>
      <c r="BH254" s="41">
        <v>0</v>
      </c>
      <c r="BI254" s="41">
        <v>0</v>
      </c>
      <c r="BJ254" s="41">
        <v>0</v>
      </c>
      <c r="BK254" s="41">
        <v>0</v>
      </c>
      <c r="BL254" s="41">
        <v>0</v>
      </c>
      <c r="BM254" s="41">
        <v>0</v>
      </c>
      <c r="BN254" s="41">
        <v>0</v>
      </c>
      <c r="BO254" s="41">
        <v>0</v>
      </c>
      <c r="BP254" s="41">
        <v>0</v>
      </c>
      <c r="BQ254" s="41">
        <v>0</v>
      </c>
      <c r="BR254" s="41">
        <v>0</v>
      </c>
      <c r="BS254" s="41">
        <v>0</v>
      </c>
      <c r="BT254" s="41">
        <v>0</v>
      </c>
      <c r="BU254" s="41">
        <v>0</v>
      </c>
      <c r="BV254" s="41">
        <v>0</v>
      </c>
      <c r="BW254" s="41">
        <v>0</v>
      </c>
      <c r="BX254" s="41">
        <v>0</v>
      </c>
      <c r="BY254" s="41">
        <v>0</v>
      </c>
      <c r="BZ254" s="41">
        <v>0</v>
      </c>
      <c r="CA254" s="41">
        <v>0</v>
      </c>
      <c r="CB254" s="44"/>
      <c r="CC254" s="41">
        <v>0</v>
      </c>
      <c r="CD254" s="44">
        <v>35</v>
      </c>
    </row>
    <row r="255" spans="1:82">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row>
  </sheetData>
  <phoneticPr fontId="11" type="noConversion"/>
  <pageMargins left="0.75" right="0.75" top="1" bottom="1" header="0.5" footer="0.5"/>
  <pageSetup paperSize="9" scale="32" fitToWidth="4" fitToHeight="5" orientation="portrait" cellComments="asDisplayed" horizontalDpi="0" verticalDpi="0" r:id="rId1"/>
  <headerFooter alignWithMargins="0">
    <oddHeader>&amp;A</oddHeader>
    <oddFooter>Page &amp;P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6</vt:i4>
      </vt:variant>
      <vt:variant>
        <vt:lpstr>Benoemde bereiken</vt:lpstr>
      </vt:variant>
      <vt:variant>
        <vt:i4>9</vt:i4>
      </vt:variant>
    </vt:vector>
  </HeadingPairs>
  <TitlesOfParts>
    <vt:vector size="15" baseType="lpstr">
      <vt:lpstr>Satellite</vt:lpstr>
      <vt:lpstr>Calculation</vt:lpstr>
      <vt:lpstr>Heat balance</vt:lpstr>
      <vt:lpstr>Interpol</vt:lpstr>
      <vt:lpstr>GEBHART2</vt:lpstr>
      <vt:lpstr>Help</vt:lpstr>
      <vt:lpstr>\i</vt:lpstr>
      <vt:lpstr>\r</vt:lpstr>
      <vt:lpstr>A</vt:lpstr>
      <vt:lpstr>Calculation!Afdrukbereik</vt:lpstr>
      <vt:lpstr>GEBHART2!Afdrukbereik</vt:lpstr>
      <vt:lpstr>Afdrukbereik_MI</vt:lpstr>
      <vt:lpstr>Factors</vt:lpstr>
      <vt:lpstr>Calculation!Print_Area_MI</vt:lpstr>
      <vt:lpstr>property</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Analyser plus</dc:title>
  <dc:subject>Suspension/support</dc:subject>
  <dc:creator>Coesel</dc:creator>
  <dc:description>General thermal model for suspensions and supports</dc:description>
  <cp:lastModifiedBy>Lieuwe</cp:lastModifiedBy>
  <dcterms:created xsi:type="dcterms:W3CDTF">1999-03-29T09:58:03Z</dcterms:created>
  <dcterms:modified xsi:type="dcterms:W3CDTF">2010-05-25T09:23:56Z</dcterms:modified>
</cp:coreProperties>
</file>